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8-AGOSTO/"/>
    </mc:Choice>
  </mc:AlternateContent>
  <xr:revisionPtr revIDLastSave="83" documentId="13_ncr:1_{19193922-3F64-4C6C-A1B8-8C702E1E6A75}" xr6:coauthVersionLast="47" xr6:coauthVersionMax="47" xr10:uidLastSave="{C901600B-AFFF-4646-9AC8-981CC64B17BD}"/>
  <bookViews>
    <workbookView xWindow="-120" yWindow="-120" windowWidth="29040" windowHeight="15720" xr2:uid="{784E5D24-0E0A-4A1C-AEDB-8C414D77F257}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" i="2" l="1"/>
  <c r="A77" i="2"/>
  <c r="P62" i="2" l="1"/>
  <c r="P59" i="2"/>
  <c r="D53" i="2"/>
  <c r="F37" i="2"/>
  <c r="D37" i="2"/>
  <c r="D27" i="2"/>
  <c r="D17" i="2"/>
  <c r="E11" i="2"/>
  <c r="D11" i="2"/>
  <c r="J81" i="2"/>
  <c r="I81" i="2"/>
  <c r="H81" i="2"/>
  <c r="C37" i="2"/>
  <c r="B11" i="2"/>
  <c r="P85" i="2"/>
  <c r="P84" i="2"/>
  <c r="P83" i="2"/>
  <c r="O82" i="2"/>
  <c r="O81" i="2" s="1"/>
  <c r="N82" i="2"/>
  <c r="N81" i="2" s="1"/>
  <c r="M82" i="2"/>
  <c r="M81" i="2" s="1"/>
  <c r="L82" i="2"/>
  <c r="L81" i="2" s="1"/>
  <c r="K82" i="2"/>
  <c r="K81" i="2" s="1"/>
  <c r="C81" i="2"/>
  <c r="B81" i="2"/>
  <c r="P61" i="2"/>
  <c r="P60" i="2"/>
  <c r="O58" i="2"/>
  <c r="N58" i="2"/>
  <c r="M58" i="2"/>
  <c r="L58" i="2"/>
  <c r="O57" i="2"/>
  <c r="N57" i="2"/>
  <c r="M57" i="2"/>
  <c r="L57" i="2"/>
  <c r="P56" i="2"/>
  <c r="O55" i="2"/>
  <c r="N55" i="2"/>
  <c r="M55" i="2"/>
  <c r="L55" i="2"/>
  <c r="O54" i="2"/>
  <c r="N54" i="2"/>
  <c r="M54" i="2"/>
  <c r="L54" i="2"/>
  <c r="P52" i="2"/>
  <c r="P51" i="2"/>
  <c r="P50" i="2"/>
  <c r="P49" i="2"/>
  <c r="P48" i="2"/>
  <c r="P47" i="2"/>
  <c r="O46" i="2"/>
  <c r="N46" i="2"/>
  <c r="M46" i="2"/>
  <c r="L46" i="2"/>
  <c r="K46" i="2"/>
  <c r="J46" i="2"/>
  <c r="P45" i="2"/>
  <c r="O44" i="2"/>
  <c r="N44" i="2"/>
  <c r="M44" i="2"/>
  <c r="L44" i="2"/>
  <c r="P43" i="2"/>
  <c r="P42" i="2"/>
  <c r="P41" i="2"/>
  <c r="P40" i="2"/>
  <c r="P39" i="2"/>
  <c r="O38" i="2"/>
  <c r="N38" i="2"/>
  <c r="M38" i="2"/>
  <c r="L38" i="2"/>
  <c r="O36" i="2"/>
  <c r="N36" i="2"/>
  <c r="M36" i="2"/>
  <c r="L36" i="2"/>
  <c r="P35" i="2"/>
  <c r="O34" i="2"/>
  <c r="N34" i="2"/>
  <c r="M34" i="2"/>
  <c r="L34" i="2"/>
  <c r="O33" i="2"/>
  <c r="N33" i="2"/>
  <c r="M33" i="2"/>
  <c r="L33" i="2"/>
  <c r="O32" i="2"/>
  <c r="N32" i="2"/>
  <c r="M32" i="2"/>
  <c r="L32" i="2"/>
  <c r="O31" i="2"/>
  <c r="N31" i="2"/>
  <c r="M31" i="2"/>
  <c r="L31" i="2"/>
  <c r="O30" i="2"/>
  <c r="N30" i="2"/>
  <c r="M30" i="2"/>
  <c r="L30" i="2"/>
  <c r="O29" i="2"/>
  <c r="N29" i="2"/>
  <c r="M29" i="2"/>
  <c r="L29" i="2"/>
  <c r="O28" i="2"/>
  <c r="N28" i="2"/>
  <c r="M28" i="2"/>
  <c r="L28" i="2"/>
  <c r="O26" i="2"/>
  <c r="N26" i="2"/>
  <c r="M26" i="2"/>
  <c r="L26" i="2"/>
  <c r="O25" i="2"/>
  <c r="N25" i="2"/>
  <c r="M25" i="2"/>
  <c r="L25" i="2"/>
  <c r="O24" i="2"/>
  <c r="N24" i="2"/>
  <c r="M24" i="2"/>
  <c r="L24" i="2"/>
  <c r="O23" i="2"/>
  <c r="N23" i="2"/>
  <c r="M23" i="2"/>
  <c r="L23" i="2"/>
  <c r="O22" i="2"/>
  <c r="N22" i="2"/>
  <c r="M22" i="2"/>
  <c r="L22" i="2"/>
  <c r="O21" i="2"/>
  <c r="N21" i="2"/>
  <c r="M21" i="2"/>
  <c r="L21" i="2"/>
  <c r="O20" i="2"/>
  <c r="N20" i="2"/>
  <c r="M20" i="2"/>
  <c r="L20" i="2"/>
  <c r="O19" i="2"/>
  <c r="N19" i="2"/>
  <c r="M19" i="2"/>
  <c r="L19" i="2"/>
  <c r="O18" i="2"/>
  <c r="N18" i="2"/>
  <c r="M18" i="2"/>
  <c r="L18" i="2"/>
  <c r="O16" i="2"/>
  <c r="N16" i="2"/>
  <c r="M16" i="2"/>
  <c r="L16" i="2"/>
  <c r="O15" i="2"/>
  <c r="N15" i="2"/>
  <c r="M15" i="2"/>
  <c r="L15" i="2"/>
  <c r="O14" i="2"/>
  <c r="N14" i="2"/>
  <c r="M14" i="2"/>
  <c r="L14" i="2"/>
  <c r="O13" i="2"/>
  <c r="N13" i="2"/>
  <c r="M13" i="2"/>
  <c r="L13" i="2"/>
  <c r="O12" i="2"/>
  <c r="N12" i="2"/>
  <c r="M12" i="2"/>
  <c r="L12" i="2"/>
  <c r="P46" i="2" l="1"/>
  <c r="O37" i="2"/>
  <c r="P12" i="2"/>
  <c r="C27" i="2"/>
  <c r="N37" i="2"/>
  <c r="J17" i="2"/>
  <c r="F17" i="2"/>
  <c r="P32" i="2"/>
  <c r="P34" i="2"/>
  <c r="B37" i="2"/>
  <c r="P21" i="2"/>
  <c r="P16" i="2"/>
  <c r="C53" i="2"/>
  <c r="G37" i="2"/>
  <c r="L11" i="2"/>
  <c r="H53" i="2"/>
  <c r="O53" i="2"/>
  <c r="J37" i="2"/>
  <c r="G17" i="2"/>
  <c r="L53" i="2"/>
  <c r="P25" i="2"/>
  <c r="P28" i="2"/>
  <c r="P29" i="2"/>
  <c r="M27" i="2"/>
  <c r="G53" i="2"/>
  <c r="P57" i="2"/>
  <c r="P58" i="2"/>
  <c r="E17" i="2"/>
  <c r="M17" i="2"/>
  <c r="P82" i="2"/>
  <c r="P81" i="2" s="1"/>
  <c r="P15" i="2"/>
  <c r="P14" i="2"/>
  <c r="G11" i="2"/>
  <c r="P38" i="2"/>
  <c r="K37" i="2"/>
  <c r="J11" i="2"/>
  <c r="C17" i="2"/>
  <c r="P30" i="2"/>
  <c r="L37" i="2"/>
  <c r="K11" i="2"/>
  <c r="P18" i="2"/>
  <c r="P26" i="2"/>
  <c r="M11" i="2"/>
  <c r="P19" i="2"/>
  <c r="M53" i="2"/>
  <c r="K53" i="2"/>
  <c r="P20" i="2"/>
  <c r="P33" i="2"/>
  <c r="C11" i="2"/>
  <c r="P22" i="2"/>
  <c r="P44" i="2"/>
  <c r="P23" i="2"/>
  <c r="P31" i="2"/>
  <c r="G27" i="2"/>
  <c r="P36" i="2"/>
  <c r="P55" i="2"/>
  <c r="P24" i="2"/>
  <c r="L27" i="2"/>
  <c r="K27" i="2"/>
  <c r="M37" i="2"/>
  <c r="H17" i="2"/>
  <c r="P13" i="2"/>
  <c r="O11" i="2"/>
  <c r="N53" i="2"/>
  <c r="O17" i="2"/>
  <c r="H11" i="2"/>
  <c r="F11" i="2"/>
  <c r="B53" i="2"/>
  <c r="N11" i="2"/>
  <c r="I11" i="2"/>
  <c r="H37" i="2"/>
  <c r="E53" i="2"/>
  <c r="E37" i="2"/>
  <c r="I37" i="2"/>
  <c r="I27" i="2"/>
  <c r="B27" i="2"/>
  <c r="I17" i="2"/>
  <c r="E27" i="2"/>
  <c r="O27" i="2"/>
  <c r="N27" i="2"/>
  <c r="K17" i="2"/>
  <c r="F27" i="2"/>
  <c r="I53" i="2"/>
  <c r="F53" i="2"/>
  <c r="B17" i="2"/>
  <c r="N17" i="2"/>
  <c r="L17" i="2"/>
  <c r="H27" i="2"/>
  <c r="J27" i="2"/>
  <c r="J53" i="2"/>
  <c r="P54" i="2"/>
  <c r="A76" i="2"/>
  <c r="P37" i="2" l="1"/>
  <c r="P27" i="2"/>
  <c r="P17" i="2"/>
  <c r="P11" i="2"/>
  <c r="P53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D97" i="2"/>
  <c r="E97" i="2"/>
  <c r="F97" i="2"/>
  <c r="G97" i="2"/>
  <c r="H97" i="2"/>
  <c r="I97" i="2"/>
  <c r="J97" i="2"/>
  <c r="K97" i="2"/>
  <c r="L97" i="2"/>
  <c r="M97" i="2"/>
  <c r="N97" i="2"/>
  <c r="O97" i="2"/>
  <c r="D94" i="2"/>
  <c r="E94" i="2"/>
  <c r="F94" i="2"/>
  <c r="G94" i="2"/>
  <c r="H94" i="2"/>
  <c r="I94" i="2"/>
  <c r="J94" i="2"/>
  <c r="K94" i="2"/>
  <c r="L94" i="2"/>
  <c r="M94" i="2"/>
  <c r="N94" i="2"/>
  <c r="O94" i="2"/>
  <c r="D89" i="2"/>
  <c r="E89" i="2"/>
  <c r="F89" i="2"/>
  <c r="G89" i="2"/>
  <c r="H89" i="2"/>
  <c r="I89" i="2"/>
  <c r="J89" i="2"/>
  <c r="K89" i="2"/>
  <c r="L89" i="2"/>
  <c r="M89" i="2"/>
  <c r="N89" i="2"/>
  <c r="O89" i="2"/>
  <c r="D86" i="2"/>
  <c r="E86" i="2"/>
  <c r="F86" i="2"/>
  <c r="G86" i="2"/>
  <c r="H86" i="2"/>
  <c r="I86" i="2"/>
  <c r="J86" i="2"/>
  <c r="K86" i="2"/>
  <c r="L86" i="2"/>
  <c r="M86" i="2"/>
  <c r="N86" i="2"/>
  <c r="O86" i="2"/>
  <c r="P101" i="2"/>
  <c r="P100" i="2" s="1"/>
  <c r="P99" i="2"/>
  <c r="P98" i="2"/>
  <c r="P96" i="2"/>
  <c r="P95" i="2"/>
  <c r="P92" i="2"/>
  <c r="P91" i="2"/>
  <c r="P90" i="2"/>
  <c r="P88" i="2"/>
  <c r="P87" i="2"/>
  <c r="C86" i="2"/>
  <c r="C89" i="2"/>
  <c r="C94" i="2"/>
  <c r="C97" i="2"/>
  <c r="C100" i="2"/>
  <c r="B100" i="2"/>
  <c r="B97" i="2"/>
  <c r="B94" i="2"/>
  <c r="B89" i="2"/>
  <c r="B86" i="2"/>
  <c r="P89" i="2" l="1"/>
  <c r="P97" i="2"/>
  <c r="P94" i="2"/>
  <c r="P86" i="2"/>
  <c r="B102" i="2" l="1"/>
  <c r="H102" i="2"/>
  <c r="L102" i="2"/>
  <c r="M102" i="2"/>
  <c r="G102" i="2"/>
  <c r="N102" i="2"/>
  <c r="D102" i="2"/>
  <c r="K102" i="2"/>
  <c r="O102" i="2"/>
  <c r="F102" i="2"/>
  <c r="E102" i="2"/>
  <c r="J102" i="2"/>
  <c r="C102" i="2"/>
  <c r="I102" i="2"/>
  <c r="P102" i="2" l="1"/>
</calcChain>
</file>

<file path=xl/sharedStrings.xml><?xml version="1.0" encoding="utf-8"?>
<sst xmlns="http://schemas.openxmlformats.org/spreadsheetml/2006/main" count="115" uniqueCount="98">
  <si>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</si>
  <si>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</si>
  <si>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</si>
  <si>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</si>
  <si>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</si>
  <si>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</si>
  <si>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</si>
  <si>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</si>
  <si>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</si>
  <si>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</si>
  <si>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</si>
  <si>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</si>
  <si>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</si>
  <si>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</si>
  <si>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</si>
  <si>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</si>
  <si>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</si>
  <si>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</si>
  <si>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</si>
  <si>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</si>
  <si>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</si>
  <si>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</si>
  <si>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</si>
  <si>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</si>
  <si>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</si>
  <si>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</si>
  <si>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</si>
  <si>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</si>
  <si>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</si>
  <si>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</si>
  <si>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</si>
  <si>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</si>
  <si>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</si>
  <si>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</si>
  <si>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</si>
  <si>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</si>
  <si>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</si>
  <si>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</si>
  <si>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</si>
  <si>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</si>
  <si>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</si>
  <si>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</si>
  <si>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</si>
  <si>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</si>
  <si>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</si>
  <si>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</si>
  <si>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</si>
  <si>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</si>
  <si>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</si>
  <si>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</si>
  <si>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</si>
  <si>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</si>
  <si>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</si>
  <si>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</si>
  <si>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</si>
  <si>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</si>
  <si>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</si>
  <si>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</si>
  <si>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</si>
  <si>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</si>
  <si>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</si>
  <si>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</si>
  <si>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</si>
  <si>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</si>
  <si>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</si>
  <si>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</si>
  <si>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</si>
  <si>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</si>
  <si>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</si>
  <si>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</si>
  <si>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</si>
  <si>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</si>
  <si>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</si>
  <si>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</si>
  <si>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</si>
  <si>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</si>
  <si>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</si>
  <si>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</si>
  <si>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</si>
  <si>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</si>
  <si>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</si>
  <si>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</si>
  <si>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</si>
  <si>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</si>
  <si>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</si>
  <si>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</si>
  <si>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</si>
  <si>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</si>
  <si>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</si>
  <si>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</si>
  <si>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</si>
  <si>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Detalle</t>
  </si>
  <si>
    <t xml:space="preserve">Ejecución de Gastos y Aplicaciones financieras </t>
  </si>
  <si>
    <t>Año 2024</t>
  </si>
  <si>
    <t>(Valores en RD$)</t>
  </si>
  <si>
    <r>
      <rPr>
        <b/>
        <sz val="8"/>
        <rFont val="Arial"/>
        <family val="2"/>
      </rPr>
      <t xml:space="preserve">Presupuesto aprobado: </t>
    </r>
    <r>
      <rPr>
        <sz val="8"/>
        <rFont val="Arial"/>
        <family val="2"/>
      </rPr>
      <t>Se refiere al prepuesto aprobado en Ley de Presupuesto General del Estado</t>
    </r>
  </si>
  <si>
    <r>
      <rPr>
        <b/>
        <sz val="8"/>
        <rFont val="Arial"/>
        <family val="2"/>
      </rPr>
      <t>Presupuesto modificado:</t>
    </r>
    <r>
      <rPr>
        <sz val="8"/>
        <rFont val="Arial"/>
        <family val="2"/>
      </rPr>
      <t xml:space="preserve"> Se refiere al presupuesto aprobado en caso de que el Congreso Nacional apruebe un presupuesto complementario.</t>
    </r>
  </si>
  <si>
    <r>
      <rPr>
        <b/>
        <sz val="8"/>
        <rFont val="Arial"/>
        <family val="2"/>
      </rPr>
      <t>Total devengado:</t>
    </r>
    <r>
      <rPr>
        <sz val="8"/>
        <rFont val="Arial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</si>
</sst>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165" fontId="7" fillId="0" borderId="1" xfId="0" applyNumberFormat="1" applyFont="1" applyBorder="1"/>
    <xf numFmtId="164" fontId="3" fillId="0" borderId="0" xfId="1" applyFont="1"/>
    <xf numFmtId="43" fontId="3" fillId="0" borderId="0" xfId="0" applyNumberFormat="1" applyFont="1"/>
    <xf numFmtId="0" fontId="8" fillId="0" borderId="0" xfId="0" applyFont="1"/>
    <xf numFmtId="0" fontId="9" fillId="0" borderId="1" xfId="0" applyFont="1" applyBorder="1" applyAlignment="1">
      <alignment horizontal="left"/>
    </xf>
    <xf numFmtId="164" fontId="3" fillId="0" borderId="12" xfId="1" applyFont="1" applyBorder="1"/>
    <xf numFmtId="164" fontId="7" fillId="0" borderId="0" xfId="1" applyFont="1"/>
    <xf numFmtId="0" fontId="13" fillId="3" borderId="3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166" fontId="9" fillId="0" borderId="0" xfId="0" applyNumberFormat="1" applyFont="1" applyAlignment="1">
      <alignment horizontal="left" wrapText="1" indent="1"/>
    </xf>
    <xf numFmtId="166" fontId="7" fillId="0" borderId="0" xfId="0" applyNumberFormat="1" applyFont="1"/>
    <xf numFmtId="166" fontId="10" fillId="0" borderId="0" xfId="0" applyNumberFormat="1" applyFont="1" applyAlignment="1">
      <alignment horizontal="left" wrapText="1" indent="2"/>
    </xf>
    <xf numFmtId="166" fontId="3" fillId="0" borderId="0" xfId="0" applyNumberFormat="1" applyFont="1"/>
    <xf numFmtId="166" fontId="11" fillId="0" borderId="0" xfId="0" applyNumberFormat="1" applyFont="1" applyAlignment="1">
      <alignment horizontal="left" wrapText="1" indent="2"/>
    </xf>
    <xf numFmtId="166" fontId="3" fillId="0" borderId="0" xfId="0" applyNumberFormat="1" applyFont="1" applyAlignment="1">
      <alignment horizontal="left" indent="2"/>
    </xf>
    <xf numFmtId="166" fontId="13" fillId="3" borderId="3" xfId="0" applyNumberFormat="1" applyFont="1" applyFill="1" applyBorder="1" applyAlignment="1">
      <alignment horizontal="center"/>
    </xf>
    <xf numFmtId="166" fontId="13" fillId="3" borderId="7" xfId="0" applyNumberFormat="1" applyFont="1" applyFill="1" applyBorder="1" applyAlignment="1">
      <alignment horizontal="center"/>
    </xf>
    <xf numFmtId="166" fontId="9" fillId="0" borderId="1" xfId="0" applyNumberFormat="1" applyFont="1" applyBorder="1" applyAlignment="1">
      <alignment horizontal="left" wrapText="1"/>
    </xf>
    <xf numFmtId="166" fontId="7" fillId="0" borderId="1" xfId="0" applyNumberFormat="1" applyFont="1" applyBorder="1"/>
    <xf numFmtId="166" fontId="13" fillId="2" borderId="2" xfId="0" applyNumberFormat="1" applyFont="1" applyFill="1" applyBorder="1" applyAlignment="1">
      <alignment horizontal="right" vertical="center"/>
    </xf>
    <xf numFmtId="166" fontId="13" fillId="2" borderId="2" xfId="0" applyNumberFormat="1" applyFont="1" applyFill="1" applyBorder="1"/>
    <xf numFmtId="0" fontId="12" fillId="0" borderId="0" xfId="0" applyFont="1" applyAlignment="1">
      <alignment horizontal="left" wrapText="1"/>
    </xf>
    <xf numFmtId="0" fontId="6" fillId="0" borderId="0" xfId="0" applyFont="1" applyAlignment="1">
      <alignment horizontal="center" vertical="top" wrapText="1" readingOrder="1"/>
    </xf>
    <xf numFmtId="0" fontId="13" fillId="3" borderId="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64" fontId="13" fillId="2" borderId="3" xfId="1" applyFont="1" applyFill="1" applyBorder="1" applyAlignment="1">
      <alignment horizontal="center" vertical="center" wrapText="1"/>
    </xf>
    <xf numFmtId="164" fontId="13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166" fontId="2" fillId="0" borderId="5" xfId="0" applyNumberFormat="1" applyFont="1" applyBorder="1" applyAlignment="1">
      <alignment horizontal="center" vertical="center" wrapText="1" readingOrder="1"/>
    </xf>
    <xf numFmtId="166" fontId="2" fillId="0" borderId="0" xfId="0" applyNumberFormat="1" applyFont="1" applyAlignment="1">
      <alignment horizontal="center" vertical="center" wrapText="1" readingOrder="1"/>
    </xf>
    <xf numFmtId="166" fontId="4" fillId="0" borderId="5" xfId="0" applyNumberFormat="1" applyFont="1" applyBorder="1" applyAlignment="1">
      <alignment horizontal="center" vertical="top" wrapText="1" readingOrder="1"/>
    </xf>
    <xf numFmtId="166" fontId="4" fillId="0" borderId="0" xfId="0" applyNumberFormat="1" applyFont="1" applyAlignment="1">
      <alignment horizontal="center" vertical="top" wrapText="1" readingOrder="1"/>
    </xf>
    <xf numFmtId="166" fontId="5" fillId="0" borderId="5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6" fillId="0" borderId="5" xfId="0" applyNumberFormat="1" applyFont="1" applyBorder="1" applyAlignment="1">
      <alignment horizontal="center" vertical="top" wrapText="1" readingOrder="1"/>
    </xf>
    <xf numFmtId="166" fontId="6" fillId="0" borderId="0" xfId="0" applyNumberFormat="1" applyFont="1" applyAlignment="1">
      <alignment horizontal="center" vertical="top" wrapText="1" readingOrder="1"/>
    </xf>
    <xf numFmtId="166" fontId="13" fillId="2" borderId="10" xfId="0" applyNumberFormat="1" applyFont="1" applyFill="1" applyBorder="1" applyAlignment="1">
      <alignment horizontal="center" vertical="center"/>
    </xf>
    <xf numFmtId="166" fontId="13" fillId="2" borderId="11" xfId="0" applyNumberFormat="1" applyFont="1" applyFill="1" applyBorder="1" applyAlignment="1">
      <alignment horizontal="center" vertical="center"/>
    </xf>
    <xf numFmtId="166" fontId="13" fillId="2" borderId="3" xfId="1" applyNumberFormat="1" applyFont="1" applyFill="1" applyBorder="1" applyAlignment="1">
      <alignment horizontal="center" vertical="center" wrapText="1"/>
    </xf>
    <xf numFmtId="166" fontId="13" fillId="2" borderId="4" xfId="1" applyNumberFormat="1" applyFont="1" applyFill="1" applyBorder="1" applyAlignment="1">
      <alignment horizontal="center" vertical="center" wrapText="1"/>
    </xf>
    <xf numFmtId="166" fontId="13" fillId="3" borderId="9" xfId="0" applyNumberFormat="1" applyFont="1" applyFill="1" applyBorder="1" applyAlignment="1">
      <alignment horizontal="center" vertical="center"/>
    </xf>
    <xf numFmtId="166" fontId="13" fillId="3" borderId="6" xfId="0" applyNumberFormat="1" applyFont="1" applyFill="1" applyBorder="1" applyAlignment="1">
      <alignment horizontal="center" vertical="center"/>
    </xf>
    <xf numFmtId="166" fontId="13" fillId="3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255314</xdr:colOff>
      <xdr:row>0</xdr:row>
      <xdr:rowOff>0</xdr:rowOff>
    </xdr:from>
    <xdr:to>
      <xdr:col>5</xdr:col>
      <xdr:colOff>832758</xdr:colOff>
      <xdr:row>4</xdr:row>
      <xdr:rowOff>200181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08689" y="0"/>
          <a:ext cx="2272894" cy="1190781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70</xdr:row>
      <xdr:rowOff>123825</xdr:rowOff>
    </xdr:from>
    <xdr:to>
      <xdr:col>6</xdr:col>
      <xdr:colOff>82144</xdr:colOff>
      <xdr:row>75</xdr:row>
      <xdr:rowOff>162081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00F339-AC3C-4090-B80D-8DF66DDD8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05800" y="13525500"/>
          <a:ext cx="2272894" cy="1190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aviacioncivil.sharepoint.com/teams/CONTABILIDAD/FINANCIERO/PORTAL/REPORTES/PLANILLA%20EJECUCION%202024.xlsx" TargetMode="External"/><Relationship Id="rId1" Type="http://schemas.openxmlformats.org/officeDocument/2006/relationships/externalLinkPath" Target="/teams/CONTABILIDAD/FINANCIERO/PORTAL/REPORTES/PLANILLA%20EJECUCIO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P2 Presupuesto Aprobado-Ejec "/>
      <sheetName val="Hoja1"/>
      <sheetName val="PROGRAMACION DE GASTOS"/>
      <sheetName val="PARA MEMORIA"/>
    </sheetNames>
    <sheetDataSet>
      <sheetData sheetId="0"/>
      <sheetData sheetId="1">
        <row r="13">
          <cell r="B13">
            <v>231090872.83999997</v>
          </cell>
        </row>
      </sheetData>
      <sheetData sheetId="2">
        <row r="5">
          <cell r="E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N16"/>
          <cell r="O16"/>
          <cell r="P16"/>
          <cell r="Q16"/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8"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N61"/>
          <cell r="O61"/>
          <cell r="P61"/>
          <cell r="Q61"/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N101"/>
          <cell r="O101"/>
          <cell r="P101"/>
          <cell r="Q101"/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N103"/>
          <cell r="O103"/>
          <cell r="P103"/>
          <cell r="Q103"/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5"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R124"/>
  <sheetViews>
    <sheetView showGridLines="0" tabSelected="1" topLeftCell="A99" zoomScaleNormal="100" workbookViewId="0">
      <selection activeCell="A116" sqref="A116:N123"/>
    </sheetView>
  </sheetViews>
  <sheetFormatPr baseColWidth="10" defaultColWidth="11.42578125" defaultRowHeight="14.25" x14ac:dyDescent="0.2"/>
  <cols>
    <col min="1" max="1" width="85.28515625" style="1" bestFit="1" customWidth="1"/>
    <col min="2" max="2" width="16.5703125" style="1" customWidth="1"/>
    <col min="3" max="3" width="17.42578125" style="1" customWidth="1"/>
    <col min="4" max="11" width="12.7109375" style="1" bestFit="1" customWidth="1"/>
    <col min="12" max="12" width="14.140625" style="1" bestFit="1" customWidth="1"/>
    <col min="13" max="13" width="10.7109375" style="1" bestFit="1" customWidth="1"/>
    <col min="14" max="14" width="14.140625" style="1" bestFit="1" customWidth="1"/>
    <col min="15" max="15" width="12.7109375" style="1" bestFit="1" customWidth="1"/>
    <col min="16" max="16" width="13.85546875" style="1" bestFit="1" customWidth="1"/>
    <col min="17" max="16384" width="11.42578125" style="1"/>
  </cols>
  <sheetData>
    <row r="3" spans="1:18" ht="28.5" customHeight="1" x14ac:dyDescent="0.2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8" ht="21" customHeight="1" x14ac:dyDescent="0.2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ht="18" x14ac:dyDescent="0.2">
      <c r="A5" s="36" t="s">
        <v>93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8" ht="15.75" customHeight="1" x14ac:dyDescent="0.2">
      <c r="A6" s="38" t="s">
        <v>92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8" ht="15.75" customHeight="1" x14ac:dyDescent="0.2">
      <c r="A7" s="24" t="s">
        <v>94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8" ht="15" x14ac:dyDescent="0.2">
      <c r="A8" s="32" t="s">
        <v>91</v>
      </c>
      <c r="B8" s="34" t="s">
        <v>89</v>
      </c>
      <c r="C8" s="34" t="s">
        <v>88</v>
      </c>
      <c r="D8" s="25" t="s">
        <v>90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</row>
    <row r="9" spans="1:18" ht="15" x14ac:dyDescent="0.25">
      <c r="A9" s="33"/>
      <c r="B9" s="35"/>
      <c r="C9" s="35"/>
      <c r="D9" s="9" t="s">
        <v>76</v>
      </c>
      <c r="E9" s="9" t="s">
        <v>77</v>
      </c>
      <c r="F9" s="9" t="s">
        <v>78</v>
      </c>
      <c r="G9" s="9" t="s">
        <v>79</v>
      </c>
      <c r="H9" s="10" t="s">
        <v>80</v>
      </c>
      <c r="I9" s="9" t="s">
        <v>81</v>
      </c>
      <c r="J9" s="10" t="s">
        <v>82</v>
      </c>
      <c r="K9" s="9" t="s">
        <v>83</v>
      </c>
      <c r="L9" s="9" t="s">
        <v>84</v>
      </c>
      <c r="M9" s="9" t="s">
        <v>85</v>
      </c>
      <c r="N9" s="9" t="s">
        <v>86</v>
      </c>
      <c r="O9" s="10" t="s">
        <v>87</v>
      </c>
      <c r="P9" s="9" t="s">
        <v>75</v>
      </c>
    </row>
    <row r="10" spans="1:18" ht="15" x14ac:dyDescent="0.25">
      <c r="A10" s="6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8" ht="15" x14ac:dyDescent="0.25">
      <c r="A11" s="11" t="s">
        <v>1</v>
      </c>
      <c r="B11" s="12">
        <f>+SUM(B12:B16)</f>
        <v>433062038.56100804</v>
      </c>
      <c r="C11" s="12">
        <f t="shared" ref="C11:E11" si="0">+SUM(C12:C16)</f>
        <v>459957038.56100804</v>
      </c>
      <c r="D11" s="12">
        <f t="shared" si="0"/>
        <v>32013544.070000004</v>
      </c>
      <c r="E11" s="12">
        <f t="shared" si="0"/>
        <v>18992988.690000001</v>
      </c>
      <c r="F11" s="12">
        <f t="shared" ref="F11:O11" si="1">+SUM(F12:F16)</f>
        <v>32249076.940000001</v>
      </c>
      <c r="G11" s="12">
        <f t="shared" si="1"/>
        <v>33066524.91</v>
      </c>
      <c r="H11" s="12">
        <f t="shared" si="1"/>
        <v>33357773.050000004</v>
      </c>
      <c r="I11" s="12">
        <f t="shared" si="1"/>
        <v>19230479.630000003</v>
      </c>
      <c r="J11" s="12">
        <f t="shared" si="1"/>
        <v>35544648.369999997</v>
      </c>
      <c r="K11" s="12">
        <f t="shared" si="1"/>
        <v>46123891.580000006</v>
      </c>
      <c r="L11" s="12">
        <f t="shared" si="1"/>
        <v>0</v>
      </c>
      <c r="M11" s="12">
        <f t="shared" si="1"/>
        <v>0</v>
      </c>
      <c r="N11" s="12">
        <f t="shared" si="1"/>
        <v>0</v>
      </c>
      <c r="O11" s="12">
        <f t="shared" si="1"/>
        <v>0</v>
      </c>
      <c r="P11" s="12">
        <f t="shared" ref="P11" si="2">+SUM(P12:P16)</f>
        <v>250578927.24000001</v>
      </c>
      <c r="Q11" s="3"/>
      <c r="R11" s="4"/>
    </row>
    <row r="12" spans="1:18" x14ac:dyDescent="0.2">
      <c r="A12" s="13" t="s">
        <v>2</v>
      </c>
      <c r="B12" s="14">
        <v>231090872.83999997</v>
      </c>
      <c r="C12" s="14">
        <v>231090872.83999997</v>
      </c>
      <c r="D12" s="14">
        <v>14453315.210000001</v>
      </c>
      <c r="E12" s="14">
        <v>14553315.210000001</v>
      </c>
      <c r="F12" s="14">
        <v>14787304.130000001</v>
      </c>
      <c r="G12" s="14">
        <v>14795907.210000001</v>
      </c>
      <c r="H12" s="14">
        <v>14931362</v>
      </c>
      <c r="I12" s="14">
        <v>14792983.620000001</v>
      </c>
      <c r="J12" s="14">
        <v>14870127.33</v>
      </c>
      <c r="K12" s="14">
        <v>14775907.210000001</v>
      </c>
      <c r="L12" s="14">
        <f>+SUM([1]Hoja1!N5:N10)</f>
        <v>0</v>
      </c>
      <c r="M12" s="14">
        <f>+SUM([1]Hoja1!O5:O10)</f>
        <v>0</v>
      </c>
      <c r="N12" s="14">
        <f>+SUM([1]Hoja1!P5:P10)</f>
        <v>0</v>
      </c>
      <c r="O12" s="14">
        <f>+SUM([1]Hoja1!Q5:Q10)</f>
        <v>0</v>
      </c>
      <c r="P12" s="14">
        <f>SUM(D12:O12)</f>
        <v>117960221.92000002</v>
      </c>
      <c r="Q12" s="3"/>
    </row>
    <row r="13" spans="1:18" x14ac:dyDescent="0.2">
      <c r="A13" s="13" t="s">
        <v>3</v>
      </c>
      <c r="B13" s="14">
        <v>117136288.41</v>
      </c>
      <c r="C13" s="14">
        <v>146031288.41</v>
      </c>
      <c r="D13" s="14">
        <v>1307522.53</v>
      </c>
      <c r="E13" s="14">
        <v>1364694.23</v>
      </c>
      <c r="F13" s="14">
        <v>13787198.310000001</v>
      </c>
      <c r="G13" s="14">
        <v>15201493.290000001</v>
      </c>
      <c r="H13" s="14">
        <v>15360804.630000001</v>
      </c>
      <c r="I13" s="14">
        <v>1373953.26</v>
      </c>
      <c r="J13" s="14">
        <v>17295383.609999999</v>
      </c>
      <c r="K13" s="14">
        <v>14166355.23</v>
      </c>
      <c r="L13" s="14">
        <f>+SUM([1]Hoja1!N11:N18)</f>
        <v>0</v>
      </c>
      <c r="M13" s="14">
        <f>+SUM([1]Hoja1!O11:O18)</f>
        <v>0</v>
      </c>
      <c r="N13" s="14">
        <f>+SUM([1]Hoja1!P11:P18)</f>
        <v>0</v>
      </c>
      <c r="O13" s="14">
        <f>+SUM([1]Hoja1!Q11:Q18)</f>
        <v>0</v>
      </c>
      <c r="P13" s="14">
        <f t="shared" ref="P13:P16" si="3">SUM(D13:O13)</f>
        <v>79857405.090000004</v>
      </c>
      <c r="Q13" s="3"/>
    </row>
    <row r="14" spans="1:18" x14ac:dyDescent="0.2">
      <c r="A14" s="13" t="s">
        <v>4</v>
      </c>
      <c r="B14" s="14">
        <v>22438120</v>
      </c>
      <c r="C14" s="14">
        <v>22438120</v>
      </c>
      <c r="D14" s="14">
        <v>785000</v>
      </c>
      <c r="E14" s="14">
        <v>1335000</v>
      </c>
      <c r="F14" s="14">
        <v>1935000</v>
      </c>
      <c r="G14" s="14">
        <v>1335000</v>
      </c>
      <c r="H14" s="14">
        <v>1285000</v>
      </c>
      <c r="I14" s="14">
        <v>1285000</v>
      </c>
      <c r="J14" s="14">
        <v>1600000</v>
      </c>
      <c r="K14" s="14">
        <v>1450000</v>
      </c>
      <c r="L14" s="14">
        <f>+SUM([1]Hoja1!N19:N20)</f>
        <v>0</v>
      </c>
      <c r="M14" s="14">
        <f>+SUM([1]Hoja1!O19:O20)</f>
        <v>0</v>
      </c>
      <c r="N14" s="14">
        <f>+SUM([1]Hoja1!P19:P20)</f>
        <v>0</v>
      </c>
      <c r="O14" s="14">
        <f>+SUM([1]Hoja1!Q19:Q20)</f>
        <v>0</v>
      </c>
      <c r="P14" s="14">
        <f t="shared" si="3"/>
        <v>11010000</v>
      </c>
      <c r="Q14" s="7"/>
    </row>
    <row r="15" spans="1:18" x14ac:dyDescent="0.2">
      <c r="A15" s="13" t="s">
        <v>5</v>
      </c>
      <c r="B15" s="14">
        <v>38311132.420000002</v>
      </c>
      <c r="C15" s="14">
        <v>36311132.420000002</v>
      </c>
      <c r="D15" s="14">
        <v>13732315.210000001</v>
      </c>
      <c r="E15" s="14">
        <v>0</v>
      </c>
      <c r="F15" s="14">
        <v>0</v>
      </c>
      <c r="G15" s="14">
        <v>0</v>
      </c>
      <c r="H15" s="14">
        <v>16750</v>
      </c>
      <c r="I15" s="14">
        <v>27083.33</v>
      </c>
      <c r="J15" s="14">
        <v>30000</v>
      </c>
      <c r="K15" s="14">
        <v>13974846.710000001</v>
      </c>
      <c r="L15" s="14">
        <f>+SUM([1]Hoja1!N21:N23)</f>
        <v>0</v>
      </c>
      <c r="M15" s="14">
        <f>+SUM([1]Hoja1!O21:O23)</f>
        <v>0</v>
      </c>
      <c r="N15" s="14">
        <f>+SUM([1]Hoja1!P21:P23)</f>
        <v>0</v>
      </c>
      <c r="O15" s="14">
        <f>+SUM([1]Hoja1!Q21:Q23)</f>
        <v>0</v>
      </c>
      <c r="P15" s="14">
        <f t="shared" si="3"/>
        <v>27780995.25</v>
      </c>
      <c r="Q15" s="3"/>
    </row>
    <row r="16" spans="1:18" x14ac:dyDescent="0.2">
      <c r="A16" s="13" t="s">
        <v>6</v>
      </c>
      <c r="B16" s="14">
        <v>24085624.891008001</v>
      </c>
      <c r="C16" s="14">
        <v>24085624.891008001</v>
      </c>
      <c r="D16" s="14">
        <v>1735391.12</v>
      </c>
      <c r="E16" s="14">
        <v>1739979.2500000002</v>
      </c>
      <c r="F16" s="14">
        <v>1739574.5</v>
      </c>
      <c r="G16" s="14">
        <v>1734124.41</v>
      </c>
      <c r="H16" s="14">
        <v>1763856.42</v>
      </c>
      <c r="I16" s="14">
        <v>1751459.42</v>
      </c>
      <c r="J16" s="14">
        <v>1749137.43</v>
      </c>
      <c r="K16" s="14">
        <v>1756782.43</v>
      </c>
      <c r="L16" s="14">
        <f>+SUM([1]Hoja1!N24:N26)</f>
        <v>0</v>
      </c>
      <c r="M16" s="14">
        <f>+SUM([1]Hoja1!O24:O26)</f>
        <v>0</v>
      </c>
      <c r="N16" s="14">
        <f>+SUM([1]Hoja1!P24:P26)</f>
        <v>0</v>
      </c>
      <c r="O16" s="14">
        <f>+SUM([1]Hoja1!Q24:Q26)</f>
        <v>0</v>
      </c>
      <c r="P16" s="14">
        <f t="shared" si="3"/>
        <v>13970304.979999999</v>
      </c>
      <c r="Q16" s="3"/>
    </row>
    <row r="17" spans="1:17" ht="15" x14ac:dyDescent="0.25">
      <c r="A17" s="11" t="s">
        <v>7</v>
      </c>
      <c r="B17" s="12">
        <f>+SUM(B18:B26)</f>
        <v>121631561.67236231</v>
      </c>
      <c r="C17" s="12">
        <f t="shared" ref="C17:D17" si="4">+SUM(C18:C26)</f>
        <v>102661561.76784232</v>
      </c>
      <c r="D17" s="12">
        <f t="shared" si="4"/>
        <v>3551654.65</v>
      </c>
      <c r="E17" s="12">
        <f t="shared" ref="E17:O17" si="5">+SUM(E18:E26)</f>
        <v>3459069.2600000002</v>
      </c>
      <c r="F17" s="12">
        <f t="shared" si="5"/>
        <v>2302909.4299999997</v>
      </c>
      <c r="G17" s="12">
        <f t="shared" si="5"/>
        <v>4728670.29</v>
      </c>
      <c r="H17" s="12">
        <f t="shared" si="5"/>
        <v>3602410</v>
      </c>
      <c r="I17" s="12">
        <f t="shared" si="5"/>
        <v>2045974.7100000002</v>
      </c>
      <c r="J17" s="12">
        <f t="shared" si="5"/>
        <v>6759374.1899999995</v>
      </c>
      <c r="K17" s="12">
        <f t="shared" si="5"/>
        <v>6730227.6200000001</v>
      </c>
      <c r="L17" s="12">
        <f t="shared" si="5"/>
        <v>0</v>
      </c>
      <c r="M17" s="12">
        <f t="shared" si="5"/>
        <v>0</v>
      </c>
      <c r="N17" s="12">
        <f t="shared" si="5"/>
        <v>0</v>
      </c>
      <c r="O17" s="12">
        <f t="shared" si="5"/>
        <v>0</v>
      </c>
      <c r="P17" s="12">
        <f>+SUM(P18:P26)</f>
        <v>33180290.150000002</v>
      </c>
      <c r="Q17" s="3"/>
    </row>
    <row r="18" spans="1:17" x14ac:dyDescent="0.2">
      <c r="A18" s="15" t="s">
        <v>8</v>
      </c>
      <c r="B18" s="14">
        <v>11166710.924360001</v>
      </c>
      <c r="C18" s="14">
        <v>11527362.91436</v>
      </c>
      <c r="D18" s="14">
        <v>272955.42</v>
      </c>
      <c r="E18" s="14">
        <v>962709.45000000007</v>
      </c>
      <c r="F18" s="14">
        <v>284248.86</v>
      </c>
      <c r="G18" s="14">
        <v>810144.41</v>
      </c>
      <c r="H18" s="14">
        <v>418129.12</v>
      </c>
      <c r="I18" s="14">
        <v>478708.27999999997</v>
      </c>
      <c r="J18" s="14">
        <v>707706.12000000011</v>
      </c>
      <c r="K18" s="14">
        <v>1113644.5900000001</v>
      </c>
      <c r="L18" s="14">
        <f>+SUM([1]Hoja1!N28:N33)</f>
        <v>0</v>
      </c>
      <c r="M18" s="14">
        <f>+SUM([1]Hoja1!O28:O33)</f>
        <v>0</v>
      </c>
      <c r="N18" s="14">
        <f>+SUM([1]Hoja1!P28:P33)</f>
        <v>0</v>
      </c>
      <c r="O18" s="14">
        <f>+SUM([1]Hoja1!Q28:Q33)</f>
        <v>0</v>
      </c>
      <c r="P18" s="14">
        <f t="shared" ref="P18:P52" si="6">SUM(D18:O18)</f>
        <v>5048246.25</v>
      </c>
      <c r="Q18" s="3"/>
    </row>
    <row r="19" spans="1:17" x14ac:dyDescent="0.2">
      <c r="A19" s="13" t="s">
        <v>9</v>
      </c>
      <c r="B19" s="14">
        <v>3773000</v>
      </c>
      <c r="C19" s="14">
        <v>1047348.01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f>+SUM([1]Hoja1!N34)</f>
        <v>0</v>
      </c>
      <c r="M19" s="14">
        <f>+SUM([1]Hoja1!O34)</f>
        <v>0</v>
      </c>
      <c r="N19" s="14">
        <f>+SUM([1]Hoja1!P34)</f>
        <v>0</v>
      </c>
      <c r="O19" s="14">
        <f>+SUM([1]Hoja1!Q34)</f>
        <v>0</v>
      </c>
      <c r="P19" s="14">
        <f t="shared" si="6"/>
        <v>0</v>
      </c>
      <c r="Q19" s="3"/>
    </row>
    <row r="20" spans="1:17" x14ac:dyDescent="0.2">
      <c r="A20" s="13" t="s">
        <v>10</v>
      </c>
      <c r="B20" s="14">
        <v>12775562.063000001</v>
      </c>
      <c r="C20" s="14">
        <v>8275562.0600000005</v>
      </c>
      <c r="D20" s="14">
        <v>90360</v>
      </c>
      <c r="E20" s="14">
        <v>385627</v>
      </c>
      <c r="F20" s="14">
        <v>383895</v>
      </c>
      <c r="G20" s="14">
        <v>391192.5</v>
      </c>
      <c r="H20" s="14">
        <v>181562.5</v>
      </c>
      <c r="I20" s="14">
        <v>98457.5</v>
      </c>
      <c r="J20" s="14">
        <v>339025</v>
      </c>
      <c r="K20" s="14">
        <v>87722.5</v>
      </c>
      <c r="L20" s="14">
        <f>+SUM([1]Hoja1!N35:N36)</f>
        <v>0</v>
      </c>
      <c r="M20" s="14">
        <f>+SUM([1]Hoja1!O35:O36)</f>
        <v>0</v>
      </c>
      <c r="N20" s="14">
        <f>+SUM([1]Hoja1!P35:P36)</f>
        <v>0</v>
      </c>
      <c r="O20" s="14">
        <f>+SUM([1]Hoja1!Q35:Q36)</f>
        <v>0</v>
      </c>
      <c r="P20" s="14">
        <f t="shared" si="6"/>
        <v>1957842</v>
      </c>
      <c r="Q20" s="3"/>
    </row>
    <row r="21" spans="1:17" x14ac:dyDescent="0.2">
      <c r="A21" s="13" t="s">
        <v>11</v>
      </c>
      <c r="B21" s="14">
        <v>11911081.600000001</v>
      </c>
      <c r="C21" s="14">
        <v>7411081.5999999996</v>
      </c>
      <c r="D21" s="14">
        <v>71080</v>
      </c>
      <c r="E21" s="14">
        <v>115700</v>
      </c>
      <c r="F21" s="14">
        <v>327979.26</v>
      </c>
      <c r="G21" s="14">
        <v>458601.04</v>
      </c>
      <c r="H21" s="14">
        <v>113820</v>
      </c>
      <c r="I21" s="14">
        <v>121700</v>
      </c>
      <c r="J21" s="14">
        <v>598860.94999999995</v>
      </c>
      <c r="K21" s="14">
        <v>121000</v>
      </c>
      <c r="L21" s="14">
        <f>+SUM([1]Hoja1!N37:N39)</f>
        <v>0</v>
      </c>
      <c r="M21" s="14">
        <f>+SUM([1]Hoja1!O37:O39)</f>
        <v>0</v>
      </c>
      <c r="N21" s="14">
        <f>+SUM([1]Hoja1!P37:P39)</f>
        <v>0</v>
      </c>
      <c r="O21" s="14">
        <f>+SUM([1]Hoja1!Q37:Q39)</f>
        <v>0</v>
      </c>
      <c r="P21" s="14">
        <f t="shared" si="6"/>
        <v>1928741.25</v>
      </c>
      <c r="Q21" s="3"/>
    </row>
    <row r="22" spans="1:17" x14ac:dyDescent="0.2">
      <c r="A22" s="13" t="s">
        <v>12</v>
      </c>
      <c r="B22" s="14">
        <v>16121124</v>
      </c>
      <c r="C22" s="14">
        <v>14421124</v>
      </c>
      <c r="D22" s="14">
        <v>284168.59999999998</v>
      </c>
      <c r="E22" s="14">
        <v>97220.2</v>
      </c>
      <c r="F22" s="14">
        <v>342130.76</v>
      </c>
      <c r="G22" s="14">
        <v>505930.27</v>
      </c>
      <c r="H22" s="14">
        <v>1232919.5900000001</v>
      </c>
      <c r="I22" s="14">
        <v>0</v>
      </c>
      <c r="J22" s="14">
        <v>799883.64</v>
      </c>
      <c r="K22" s="14">
        <v>551037.26</v>
      </c>
      <c r="L22" s="14">
        <f>+SUM([1]Hoja1!N40:N45)</f>
        <v>0</v>
      </c>
      <c r="M22" s="14">
        <f>+SUM([1]Hoja1!O40:O45)</f>
        <v>0</v>
      </c>
      <c r="N22" s="14">
        <f>+SUM([1]Hoja1!P40:P45)</f>
        <v>0</v>
      </c>
      <c r="O22" s="14">
        <f>+SUM([1]Hoja1!Q40:Q45)</f>
        <v>0</v>
      </c>
      <c r="P22" s="14">
        <f t="shared" si="6"/>
        <v>3813290.3200000003</v>
      </c>
      <c r="Q22" s="3"/>
    </row>
    <row r="23" spans="1:17" x14ac:dyDescent="0.2">
      <c r="A23" s="13" t="s">
        <v>13</v>
      </c>
      <c r="B23" s="14">
        <v>9480537.4800000004</v>
      </c>
      <c r="C23" s="14">
        <v>9480537.4800000004</v>
      </c>
      <c r="D23" s="14">
        <v>2439223.63</v>
      </c>
      <c r="E23" s="14">
        <v>429551.51</v>
      </c>
      <c r="F23" s="14">
        <v>435522.77</v>
      </c>
      <c r="G23" s="14">
        <v>448219.98</v>
      </c>
      <c r="H23" s="14">
        <v>445087.19</v>
      </c>
      <c r="I23" s="14">
        <v>513967.21</v>
      </c>
      <c r="J23" s="14">
        <v>501615.92</v>
      </c>
      <c r="K23" s="14">
        <v>491946.06</v>
      </c>
      <c r="L23" s="14">
        <f>+SUM([1]Hoja1!N46:N48)</f>
        <v>0</v>
      </c>
      <c r="M23" s="14">
        <f>+SUM([1]Hoja1!O46:O48)</f>
        <v>0</v>
      </c>
      <c r="N23" s="14">
        <f>+SUM([1]Hoja1!P46:P48)</f>
        <v>0</v>
      </c>
      <c r="O23" s="14">
        <f>+SUM([1]Hoja1!Q46:Q48)</f>
        <v>0</v>
      </c>
      <c r="P23" s="14">
        <f t="shared" si="6"/>
        <v>5705134.2699999996</v>
      </c>
      <c r="Q23" s="3"/>
    </row>
    <row r="24" spans="1:17" ht="25.5" x14ac:dyDescent="0.2">
      <c r="A24" s="13" t="s">
        <v>14</v>
      </c>
      <c r="B24" s="14">
        <v>14286717.872</v>
      </c>
      <c r="C24" s="14">
        <v>8086717.8700000001</v>
      </c>
      <c r="D24" s="14">
        <v>115490</v>
      </c>
      <c r="E24" s="14">
        <v>50520.22</v>
      </c>
      <c r="F24" s="14">
        <v>171964.13</v>
      </c>
      <c r="G24" s="14">
        <v>46257.740000000005</v>
      </c>
      <c r="H24" s="14">
        <v>136978.78999999998</v>
      </c>
      <c r="I24" s="14">
        <v>161542</v>
      </c>
      <c r="J24" s="14">
        <v>452193.2</v>
      </c>
      <c r="K24" s="14">
        <v>712302.89999999991</v>
      </c>
      <c r="L24" s="14">
        <f>+SUM([1]Hoja1!N49:N55)</f>
        <v>0</v>
      </c>
      <c r="M24" s="14">
        <f>+SUM([1]Hoja1!O49:O55)</f>
        <v>0</v>
      </c>
      <c r="N24" s="14">
        <f>+SUM([1]Hoja1!P49:P55)</f>
        <v>0</v>
      </c>
      <c r="O24" s="14">
        <f>+SUM([1]Hoja1!Q49:Q55)</f>
        <v>0</v>
      </c>
      <c r="P24" s="14">
        <f t="shared" si="6"/>
        <v>1847248.9799999997</v>
      </c>
      <c r="Q24" s="3"/>
    </row>
    <row r="25" spans="1:17" x14ac:dyDescent="0.2">
      <c r="A25" s="13" t="s">
        <v>15</v>
      </c>
      <c r="B25" s="14">
        <v>27754606.73300232</v>
      </c>
      <c r="C25" s="14">
        <v>25850606.73348232</v>
      </c>
      <c r="D25" s="14">
        <v>136012.60999999999</v>
      </c>
      <c r="E25" s="14">
        <v>1268212.74</v>
      </c>
      <c r="F25" s="14">
        <v>256265.33</v>
      </c>
      <c r="G25" s="14">
        <v>1442694.25</v>
      </c>
      <c r="H25" s="14">
        <v>757091.81</v>
      </c>
      <c r="I25" s="14">
        <v>374889.42000000004</v>
      </c>
      <c r="J25" s="14">
        <v>1818301.05</v>
      </c>
      <c r="K25" s="14">
        <v>2925982.82</v>
      </c>
      <c r="L25" s="14">
        <f>+SUM([1]Hoja1!N56:N70)</f>
        <v>0</v>
      </c>
      <c r="M25" s="14">
        <f>+SUM([1]Hoja1!O56:O70)</f>
        <v>0</v>
      </c>
      <c r="N25" s="14">
        <f>+SUM([1]Hoja1!P56:P70)</f>
        <v>0</v>
      </c>
      <c r="O25" s="14">
        <f>+SUM([1]Hoja1!Q56:Q70)</f>
        <v>0</v>
      </c>
      <c r="P25" s="14">
        <f t="shared" si="6"/>
        <v>8979450.0299999993</v>
      </c>
      <c r="Q25" s="3"/>
    </row>
    <row r="26" spans="1:17" x14ac:dyDescent="0.2">
      <c r="A26" s="13" t="s">
        <v>16</v>
      </c>
      <c r="B26" s="14">
        <v>14362221</v>
      </c>
      <c r="C26" s="14">
        <v>16561221.1</v>
      </c>
      <c r="D26" s="14">
        <v>142364.39000000001</v>
      </c>
      <c r="E26" s="14">
        <v>149528.14000000001</v>
      </c>
      <c r="F26" s="14">
        <v>100903.32</v>
      </c>
      <c r="G26" s="14">
        <v>625630.1</v>
      </c>
      <c r="H26" s="14">
        <v>316821</v>
      </c>
      <c r="I26" s="14">
        <v>296710.3</v>
      </c>
      <c r="J26" s="14">
        <v>1541788.3099999998</v>
      </c>
      <c r="K26" s="14">
        <v>726591.49</v>
      </c>
      <c r="L26" s="14">
        <f>+SUM([1]Hoja1!N71:N73)</f>
        <v>0</v>
      </c>
      <c r="M26" s="14">
        <f>+SUM([1]Hoja1!O71:O73)</f>
        <v>0</v>
      </c>
      <c r="N26" s="14">
        <f>+SUM([1]Hoja1!P71:P73)</f>
        <v>0</v>
      </c>
      <c r="O26" s="14">
        <f>+SUM([1]Hoja1!Q71:Q73)</f>
        <v>0</v>
      </c>
      <c r="P26" s="14">
        <f t="shared" si="6"/>
        <v>3900337.05</v>
      </c>
      <c r="Q26" s="3"/>
    </row>
    <row r="27" spans="1:17" ht="15" x14ac:dyDescent="0.25">
      <c r="A27" s="11" t="s">
        <v>17</v>
      </c>
      <c r="B27" s="12">
        <f>+SUM(B28:B36)</f>
        <v>31089906.989608288</v>
      </c>
      <c r="C27" s="12">
        <f t="shared" ref="C27:D27" si="7">+SUM(C28:C36)</f>
        <v>39207084.496507406</v>
      </c>
      <c r="D27" s="12">
        <f t="shared" si="7"/>
        <v>1179050.4099999999</v>
      </c>
      <c r="E27" s="12">
        <f t="shared" ref="E27:O27" si="8">+SUM(E28:E36)</f>
        <v>1721788.41</v>
      </c>
      <c r="F27" s="12">
        <f t="shared" si="8"/>
        <v>2367130.8200000003</v>
      </c>
      <c r="G27" s="12">
        <f t="shared" si="8"/>
        <v>1092679.8</v>
      </c>
      <c r="H27" s="12">
        <f t="shared" si="8"/>
        <v>2214972.58</v>
      </c>
      <c r="I27" s="12">
        <f t="shared" si="8"/>
        <v>1138863.33</v>
      </c>
      <c r="J27" s="12">
        <f t="shared" si="8"/>
        <v>2479504.5300000003</v>
      </c>
      <c r="K27" s="12">
        <f t="shared" si="8"/>
        <v>1013230.48</v>
      </c>
      <c r="L27" s="12">
        <f t="shared" si="8"/>
        <v>0</v>
      </c>
      <c r="M27" s="12">
        <f t="shared" si="8"/>
        <v>0</v>
      </c>
      <c r="N27" s="12">
        <f t="shared" si="8"/>
        <v>0</v>
      </c>
      <c r="O27" s="12">
        <f t="shared" si="8"/>
        <v>0</v>
      </c>
      <c r="P27" s="12">
        <f t="shared" ref="P27" si="9">+SUM(P28:P36)</f>
        <v>13207220.359999999</v>
      </c>
      <c r="Q27" s="3"/>
    </row>
    <row r="28" spans="1:17" x14ac:dyDescent="0.2">
      <c r="A28" s="13" t="s">
        <v>18</v>
      </c>
      <c r="B28" s="14">
        <v>2084703.64</v>
      </c>
      <c r="C28" s="14">
        <v>2124703.64</v>
      </c>
      <c r="D28" s="14">
        <v>64202.77</v>
      </c>
      <c r="E28" s="14">
        <v>123431.4</v>
      </c>
      <c r="F28" s="14">
        <v>90586.66</v>
      </c>
      <c r="G28" s="14">
        <v>57119.57</v>
      </c>
      <c r="H28" s="14">
        <v>58087.15</v>
      </c>
      <c r="I28" s="14">
        <v>34382.800000000003</v>
      </c>
      <c r="J28" s="14">
        <v>875565.45</v>
      </c>
      <c r="K28" s="14">
        <v>108932.44</v>
      </c>
      <c r="L28" s="14">
        <f>+SUM([1]Hoja1!N75:N77)</f>
        <v>0</v>
      </c>
      <c r="M28" s="14">
        <f>+SUM([1]Hoja1!O75:O77)</f>
        <v>0</v>
      </c>
      <c r="N28" s="14">
        <f>+SUM([1]Hoja1!P75:P77)</f>
        <v>0</v>
      </c>
      <c r="O28" s="14">
        <f>+SUM([1]Hoja1!Q75:Q77)</f>
        <v>0</v>
      </c>
      <c r="P28" s="14">
        <f t="shared" si="6"/>
        <v>1412308.2399999998</v>
      </c>
      <c r="Q28" s="3"/>
    </row>
    <row r="29" spans="1:17" x14ac:dyDescent="0.2">
      <c r="A29" s="13" t="s">
        <v>19</v>
      </c>
      <c r="B29" s="14">
        <v>1480759.8591</v>
      </c>
      <c r="C29" s="14">
        <v>2979344.3591</v>
      </c>
      <c r="D29" s="14">
        <v>0</v>
      </c>
      <c r="E29" s="14">
        <v>188126.5</v>
      </c>
      <c r="F29" s="14">
        <v>0</v>
      </c>
      <c r="G29" s="14">
        <v>0</v>
      </c>
      <c r="H29" s="14">
        <v>806353</v>
      </c>
      <c r="I29" s="14">
        <v>2043</v>
      </c>
      <c r="J29" s="14">
        <v>367418.11</v>
      </c>
      <c r="K29" s="14">
        <v>47997.01</v>
      </c>
      <c r="L29" s="14">
        <f>+SUM([1]Hoja1!N78:N80)</f>
        <v>0</v>
      </c>
      <c r="M29" s="14">
        <f>+SUM([1]Hoja1!O78:O80)</f>
        <v>0</v>
      </c>
      <c r="N29" s="14">
        <f>+SUM([1]Hoja1!P78:P80)</f>
        <v>0</v>
      </c>
      <c r="O29" s="14">
        <f>+SUM([1]Hoja1!Q78:Q80)</f>
        <v>0</v>
      </c>
      <c r="P29" s="14">
        <f t="shared" si="6"/>
        <v>1411937.6199999999</v>
      </c>
      <c r="Q29" s="3"/>
    </row>
    <row r="30" spans="1:17" x14ac:dyDescent="0.2">
      <c r="A30" s="13" t="s">
        <v>20</v>
      </c>
      <c r="B30" s="14">
        <v>4716827.1866666637</v>
      </c>
      <c r="C30" s="14">
        <v>4716827.1866666637</v>
      </c>
      <c r="D30" s="14">
        <v>84942.5</v>
      </c>
      <c r="E30" s="14">
        <v>407813.19999999995</v>
      </c>
      <c r="F30" s="14">
        <v>303941.66000000003</v>
      </c>
      <c r="G30" s="14">
        <v>167596.25</v>
      </c>
      <c r="H30" s="14">
        <v>196461.17</v>
      </c>
      <c r="I30" s="14">
        <v>19675.36</v>
      </c>
      <c r="J30" s="14">
        <v>1775.67</v>
      </c>
      <c r="K30" s="14">
        <v>270005.40000000002</v>
      </c>
      <c r="L30" s="14">
        <f>+SUM([1]Hoja1!N81:N85)</f>
        <v>0</v>
      </c>
      <c r="M30" s="14">
        <f>+SUM([1]Hoja1!O81:O85)</f>
        <v>0</v>
      </c>
      <c r="N30" s="14">
        <f>+SUM([1]Hoja1!P81:P85)</f>
        <v>0</v>
      </c>
      <c r="O30" s="14">
        <f>+SUM([1]Hoja1!Q81:Q85)</f>
        <v>0</v>
      </c>
      <c r="P30" s="14">
        <f t="shared" si="6"/>
        <v>1452211.21</v>
      </c>
      <c r="Q30" s="3"/>
    </row>
    <row r="31" spans="1:17" x14ac:dyDescent="0.2">
      <c r="A31" s="13" t="s">
        <v>21</v>
      </c>
      <c r="B31" s="14">
        <v>2445510</v>
      </c>
      <c r="C31" s="14">
        <v>1445510</v>
      </c>
      <c r="D31" s="14">
        <v>759.32</v>
      </c>
      <c r="E31" s="14">
        <v>0</v>
      </c>
      <c r="F31" s="14">
        <v>6030.07</v>
      </c>
      <c r="G31" s="14">
        <v>0</v>
      </c>
      <c r="H31" s="14">
        <v>0</v>
      </c>
      <c r="I31" s="14">
        <v>969.92</v>
      </c>
      <c r="J31" s="14">
        <v>0</v>
      </c>
      <c r="K31" s="14">
        <v>8754.94</v>
      </c>
      <c r="L31" s="14">
        <f>+[1]Hoja1!N86</f>
        <v>0</v>
      </c>
      <c r="M31" s="14">
        <f>+[1]Hoja1!O86</f>
        <v>0</v>
      </c>
      <c r="N31" s="14">
        <f>+[1]Hoja1!P86</f>
        <v>0</v>
      </c>
      <c r="O31" s="14">
        <f>+[1]Hoja1!Q86</f>
        <v>0</v>
      </c>
      <c r="P31" s="14">
        <f t="shared" si="6"/>
        <v>16514.25</v>
      </c>
      <c r="Q31" s="3"/>
    </row>
    <row r="32" spans="1:17" x14ac:dyDescent="0.2">
      <c r="A32" s="13" t="s">
        <v>22</v>
      </c>
      <c r="B32" s="14">
        <v>1834713.12</v>
      </c>
      <c r="C32" s="14">
        <v>1834713.12</v>
      </c>
      <c r="D32" s="14">
        <v>13205.42</v>
      </c>
      <c r="E32" s="14">
        <v>23896.7</v>
      </c>
      <c r="F32" s="14">
        <v>14804.61</v>
      </c>
      <c r="G32" s="14">
        <v>3747.79</v>
      </c>
      <c r="H32" s="14">
        <v>45058.32</v>
      </c>
      <c r="I32" s="14">
        <v>279910.5</v>
      </c>
      <c r="J32" s="14">
        <v>161372.96000000002</v>
      </c>
      <c r="K32" s="14">
        <v>70481.69</v>
      </c>
      <c r="L32" s="14">
        <f>+SUM([1]Hoja1!N87:N89)</f>
        <v>0</v>
      </c>
      <c r="M32" s="14">
        <f>+SUM([1]Hoja1!O87:O89)</f>
        <v>0</v>
      </c>
      <c r="N32" s="14">
        <f>+SUM([1]Hoja1!P87:P89)</f>
        <v>0</v>
      </c>
      <c r="O32" s="14">
        <f>+SUM([1]Hoja1!Q87:Q89)</f>
        <v>0</v>
      </c>
      <c r="P32" s="14">
        <f t="shared" si="6"/>
        <v>612477.99</v>
      </c>
      <c r="Q32" s="3"/>
    </row>
    <row r="33" spans="1:17" x14ac:dyDescent="0.2">
      <c r="A33" s="13" t="s">
        <v>23</v>
      </c>
      <c r="B33" s="14">
        <v>1333750</v>
      </c>
      <c r="C33" s="14">
        <v>1333750</v>
      </c>
      <c r="D33" s="14">
        <v>3480.02</v>
      </c>
      <c r="E33" s="14">
        <v>0</v>
      </c>
      <c r="F33" s="14">
        <v>21775.11</v>
      </c>
      <c r="G33" s="14">
        <v>117546.15</v>
      </c>
      <c r="H33" s="14">
        <v>7552</v>
      </c>
      <c r="I33" s="14">
        <v>10974</v>
      </c>
      <c r="J33" s="14">
        <v>4945.59</v>
      </c>
      <c r="K33" s="14">
        <v>7133.9400000000005</v>
      </c>
      <c r="L33" s="14">
        <f>+SUM([1]Hoja1!N90:N93)</f>
        <v>0</v>
      </c>
      <c r="M33" s="14">
        <f>+SUM([1]Hoja1!O90:O93)</f>
        <v>0</v>
      </c>
      <c r="N33" s="14">
        <f>+SUM([1]Hoja1!P90:P93)</f>
        <v>0</v>
      </c>
      <c r="O33" s="14">
        <f>+SUM([1]Hoja1!Q90:Q93)</f>
        <v>0</v>
      </c>
      <c r="P33" s="14">
        <f t="shared" si="6"/>
        <v>173406.81</v>
      </c>
      <c r="Q33" s="3"/>
    </row>
    <row r="34" spans="1:17" x14ac:dyDescent="0.2">
      <c r="A34" s="13" t="s">
        <v>24</v>
      </c>
      <c r="B34" s="14">
        <v>9972416.5600000005</v>
      </c>
      <c r="C34" s="14">
        <v>16001009.57</v>
      </c>
      <c r="D34" s="14">
        <v>811942.78999999992</v>
      </c>
      <c r="E34" s="14">
        <v>626240.9</v>
      </c>
      <c r="F34" s="14">
        <v>612651</v>
      </c>
      <c r="G34" s="14">
        <v>715146</v>
      </c>
      <c r="H34" s="14">
        <v>924482</v>
      </c>
      <c r="I34" s="14">
        <v>759490.4</v>
      </c>
      <c r="J34" s="14">
        <v>715113</v>
      </c>
      <c r="K34" s="14">
        <v>305715.56</v>
      </c>
      <c r="L34" s="14">
        <f>+SUM([1]Hoja1!N94:N99)</f>
        <v>0</v>
      </c>
      <c r="M34" s="14">
        <f>+SUM([1]Hoja1!O94:O99)</f>
        <v>0</v>
      </c>
      <c r="N34" s="14">
        <f>+SUM([1]Hoja1!P94:P99)</f>
        <v>0</v>
      </c>
      <c r="O34" s="14">
        <f>+SUM([1]Hoja1!Q94:Q99)</f>
        <v>0</v>
      </c>
      <c r="P34" s="14">
        <f t="shared" si="6"/>
        <v>5470781.6499999994</v>
      </c>
      <c r="Q34" s="3"/>
    </row>
    <row r="35" spans="1:17" x14ac:dyDescent="0.2">
      <c r="A35" s="13" t="s">
        <v>25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6"/>
        <v>0</v>
      </c>
      <c r="Q35" s="3"/>
    </row>
    <row r="36" spans="1:17" x14ac:dyDescent="0.2">
      <c r="A36" s="13" t="s">
        <v>26</v>
      </c>
      <c r="B36" s="14">
        <v>7221226.6238416219</v>
      </c>
      <c r="C36" s="14">
        <v>8771226.6207407396</v>
      </c>
      <c r="D36" s="14">
        <v>200517.59</v>
      </c>
      <c r="E36" s="14">
        <v>352279.71</v>
      </c>
      <c r="F36" s="14">
        <v>1317341.71</v>
      </c>
      <c r="G36" s="14">
        <v>31524.04</v>
      </c>
      <c r="H36" s="14">
        <v>176978.94</v>
      </c>
      <c r="I36" s="14">
        <v>31417.350000000002</v>
      </c>
      <c r="J36" s="14">
        <v>353313.75</v>
      </c>
      <c r="K36" s="14">
        <v>194209.5</v>
      </c>
      <c r="L36" s="14">
        <f>+SUM([1]Hoja1!N100:N106)</f>
        <v>0</v>
      </c>
      <c r="M36" s="14">
        <f>+SUM([1]Hoja1!O100:O106)</f>
        <v>0</v>
      </c>
      <c r="N36" s="14">
        <f>+SUM([1]Hoja1!P100:P106)</f>
        <v>0</v>
      </c>
      <c r="O36" s="14">
        <f>+SUM([1]Hoja1!Q100:Q106)</f>
        <v>0</v>
      </c>
      <c r="P36" s="14">
        <f t="shared" si="6"/>
        <v>2657582.59</v>
      </c>
      <c r="Q36" s="3"/>
    </row>
    <row r="37" spans="1:17" ht="15" x14ac:dyDescent="0.25">
      <c r="A37" s="11" t="s">
        <v>27</v>
      </c>
      <c r="B37" s="12">
        <f>+SUM(B38:B45)</f>
        <v>12773995.779999999</v>
      </c>
      <c r="C37" s="12">
        <f t="shared" ref="C37:D37" si="10">+SUM(C38:C45)</f>
        <v>11463995.779999999</v>
      </c>
      <c r="D37" s="12">
        <f t="shared" si="10"/>
        <v>919400</v>
      </c>
      <c r="E37" s="12">
        <f t="shared" ref="E37:O37" si="11">+SUM(E38:E45)</f>
        <v>843500</v>
      </c>
      <c r="F37" s="12">
        <f t="shared" si="11"/>
        <v>714000</v>
      </c>
      <c r="G37" s="12">
        <f t="shared" si="11"/>
        <v>1232000</v>
      </c>
      <c r="H37" s="12">
        <f t="shared" si="11"/>
        <v>764000</v>
      </c>
      <c r="I37" s="12">
        <f t="shared" si="11"/>
        <v>733800</v>
      </c>
      <c r="J37" s="12">
        <f t="shared" si="11"/>
        <v>718200</v>
      </c>
      <c r="K37" s="12">
        <f t="shared" si="11"/>
        <v>756000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ref="P37" si="12">+SUM(P38:P45)</f>
        <v>6680900</v>
      </c>
      <c r="Q37" s="8"/>
    </row>
    <row r="38" spans="1:17" x14ac:dyDescent="0.2">
      <c r="A38" s="13" t="s">
        <v>28</v>
      </c>
      <c r="B38" s="14">
        <v>4057495.78</v>
      </c>
      <c r="C38" s="14">
        <v>2197495.7799999998</v>
      </c>
      <c r="D38" s="14">
        <v>197000</v>
      </c>
      <c r="E38" s="14">
        <v>124100</v>
      </c>
      <c r="F38" s="14">
        <v>0</v>
      </c>
      <c r="G38" s="14">
        <v>210000</v>
      </c>
      <c r="H38" s="14">
        <v>50000</v>
      </c>
      <c r="I38" s="14">
        <v>15000</v>
      </c>
      <c r="J38" s="14">
        <v>0</v>
      </c>
      <c r="K38" s="14">
        <v>15000</v>
      </c>
      <c r="L38" s="14">
        <f>+SUM([1]Hoja1!N108:N112)</f>
        <v>0</v>
      </c>
      <c r="M38" s="14">
        <f>+SUM([1]Hoja1!O108:O112)</f>
        <v>0</v>
      </c>
      <c r="N38" s="14">
        <f>+SUM([1]Hoja1!P108:P112)</f>
        <v>0</v>
      </c>
      <c r="O38" s="14">
        <f>+SUM([1]Hoja1!Q108:Q112)</f>
        <v>0</v>
      </c>
      <c r="P38" s="14">
        <f t="shared" si="6"/>
        <v>611100</v>
      </c>
      <c r="Q38" s="3"/>
    </row>
    <row r="39" spans="1:17" x14ac:dyDescent="0.2">
      <c r="A39" s="13" t="s">
        <v>29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6"/>
        <v>0</v>
      </c>
      <c r="Q39" s="3"/>
    </row>
    <row r="40" spans="1:17" x14ac:dyDescent="0.2">
      <c r="A40" s="13" t="s">
        <v>30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6"/>
        <v>0</v>
      </c>
      <c r="Q40" s="3"/>
    </row>
    <row r="41" spans="1:17" x14ac:dyDescent="0.2">
      <c r="A41" s="13" t="s">
        <v>31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6"/>
        <v>0</v>
      </c>
      <c r="Q41" s="3"/>
    </row>
    <row r="42" spans="1:17" x14ac:dyDescent="0.2">
      <c r="A42" s="13" t="s">
        <v>32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6"/>
        <v>0</v>
      </c>
      <c r="Q42" s="3"/>
    </row>
    <row r="43" spans="1:17" x14ac:dyDescent="0.2">
      <c r="A43" s="13" t="s">
        <v>33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6"/>
        <v>0</v>
      </c>
      <c r="Q43" s="3"/>
    </row>
    <row r="44" spans="1:17" x14ac:dyDescent="0.2">
      <c r="A44" s="13" t="s">
        <v>34</v>
      </c>
      <c r="B44" s="14">
        <v>8716500</v>
      </c>
      <c r="C44" s="14">
        <v>9266500</v>
      </c>
      <c r="D44" s="14">
        <v>722400</v>
      </c>
      <c r="E44" s="14">
        <v>719400</v>
      </c>
      <c r="F44" s="14">
        <v>714000</v>
      </c>
      <c r="G44" s="14">
        <v>1022000</v>
      </c>
      <c r="H44" s="14">
        <v>714000</v>
      </c>
      <c r="I44" s="14">
        <v>718800</v>
      </c>
      <c r="J44" s="14">
        <v>718200</v>
      </c>
      <c r="K44" s="14">
        <v>741000</v>
      </c>
      <c r="L44" s="14">
        <f>+[1]Hoja1!N113</f>
        <v>0</v>
      </c>
      <c r="M44" s="14">
        <f>+[1]Hoja1!O113</f>
        <v>0</v>
      </c>
      <c r="N44" s="14">
        <f>+[1]Hoja1!P113</f>
        <v>0</v>
      </c>
      <c r="O44" s="14">
        <f>+[1]Hoja1!Q113</f>
        <v>0</v>
      </c>
      <c r="P44" s="14">
        <f t="shared" si="6"/>
        <v>6069800</v>
      </c>
      <c r="Q44" s="3"/>
    </row>
    <row r="45" spans="1:17" x14ac:dyDescent="0.2">
      <c r="A45" s="13" t="s">
        <v>35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6"/>
        <v>0</v>
      </c>
      <c r="Q45" s="3"/>
    </row>
    <row r="46" spans="1:17" ht="15" x14ac:dyDescent="0.25">
      <c r="A46" s="11" t="s">
        <v>36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f t="shared" ref="J46:O46" si="13">+SUM(J47:J52)</f>
        <v>0</v>
      </c>
      <c r="K46" s="12">
        <f t="shared" si="13"/>
        <v>0</v>
      </c>
      <c r="L46" s="12">
        <f t="shared" si="13"/>
        <v>0</v>
      </c>
      <c r="M46" s="12">
        <f t="shared" si="13"/>
        <v>0</v>
      </c>
      <c r="N46" s="12">
        <f t="shared" si="13"/>
        <v>0</v>
      </c>
      <c r="O46" s="12">
        <f t="shared" si="13"/>
        <v>0</v>
      </c>
      <c r="P46" s="14">
        <f t="shared" si="6"/>
        <v>0</v>
      </c>
      <c r="Q46" s="3"/>
    </row>
    <row r="47" spans="1:17" x14ac:dyDescent="0.2">
      <c r="A47" s="13" t="s">
        <v>37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6"/>
        <v>0</v>
      </c>
      <c r="Q47" s="3"/>
    </row>
    <row r="48" spans="1:17" x14ac:dyDescent="0.2">
      <c r="A48" s="13" t="s">
        <v>38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6"/>
        <v>0</v>
      </c>
      <c r="Q48" s="3"/>
    </row>
    <row r="49" spans="1:18" x14ac:dyDescent="0.2">
      <c r="A49" s="13" t="s">
        <v>39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6"/>
        <v>0</v>
      </c>
      <c r="Q49" s="3"/>
    </row>
    <row r="50" spans="1:18" x14ac:dyDescent="0.2">
      <c r="A50" s="13" t="s">
        <v>40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6"/>
        <v>0</v>
      </c>
      <c r="Q50" s="3"/>
    </row>
    <row r="51" spans="1:18" x14ac:dyDescent="0.2">
      <c r="A51" s="13" t="s">
        <v>41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6"/>
        <v>0</v>
      </c>
      <c r="Q51" s="3"/>
    </row>
    <row r="52" spans="1:18" x14ac:dyDescent="0.2">
      <c r="A52" s="13" t="s">
        <v>42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6"/>
        <v>0</v>
      </c>
      <c r="Q52" s="3"/>
    </row>
    <row r="53" spans="1:18" ht="15" x14ac:dyDescent="0.25">
      <c r="A53" s="11" t="s">
        <v>43</v>
      </c>
      <c r="B53" s="12">
        <f>+SUM(B54:B62)</f>
        <v>50319594</v>
      </c>
      <c r="C53" s="12">
        <f t="shared" ref="C53:D53" si="14">+SUM(C54:C62)</f>
        <v>184220914.38999999</v>
      </c>
      <c r="D53" s="12">
        <f t="shared" si="14"/>
        <v>353585.82</v>
      </c>
      <c r="E53" s="12">
        <f t="shared" ref="E53:P53" si="15">+SUM(E54:E62)</f>
        <v>16083.4</v>
      </c>
      <c r="F53" s="12">
        <f t="shared" si="15"/>
        <v>733476.86</v>
      </c>
      <c r="G53" s="12">
        <f t="shared" si="15"/>
        <v>1336182.01</v>
      </c>
      <c r="H53" s="12">
        <f t="shared" si="15"/>
        <v>3664858.51</v>
      </c>
      <c r="I53" s="12">
        <f t="shared" si="15"/>
        <v>1093503.6399999999</v>
      </c>
      <c r="J53" s="12">
        <f t="shared" si="15"/>
        <v>1158817.94</v>
      </c>
      <c r="K53" s="12">
        <f t="shared" si="15"/>
        <v>256933.2</v>
      </c>
      <c r="L53" s="12">
        <f t="shared" si="15"/>
        <v>0</v>
      </c>
      <c r="M53" s="12">
        <f t="shared" si="15"/>
        <v>0</v>
      </c>
      <c r="N53" s="12">
        <f t="shared" si="15"/>
        <v>0</v>
      </c>
      <c r="O53" s="12">
        <f t="shared" si="15"/>
        <v>0</v>
      </c>
      <c r="P53" s="12">
        <f t="shared" si="15"/>
        <v>8613441.3800000008</v>
      </c>
      <c r="Q53" s="3"/>
      <c r="R53" s="4"/>
    </row>
    <row r="54" spans="1:18" x14ac:dyDescent="0.2">
      <c r="A54" s="13" t="s">
        <v>44</v>
      </c>
      <c r="B54" s="14">
        <v>16571594</v>
      </c>
      <c r="C54" s="14">
        <v>18571594</v>
      </c>
      <c r="D54" s="14">
        <v>353585.82</v>
      </c>
      <c r="E54" s="14">
        <v>16083.4</v>
      </c>
      <c r="F54" s="14">
        <v>395772</v>
      </c>
      <c r="G54" s="14">
        <v>1336182.01</v>
      </c>
      <c r="H54" s="14">
        <v>3664858.51</v>
      </c>
      <c r="I54" s="14">
        <v>1093503.6399999999</v>
      </c>
      <c r="J54" s="14">
        <v>983094.7</v>
      </c>
      <c r="K54" s="14">
        <v>256933.2</v>
      </c>
      <c r="L54" s="14">
        <f>+SUM([1]Hoja1!N115:N117)</f>
        <v>0</v>
      </c>
      <c r="M54" s="14">
        <f>+SUM([1]Hoja1!O115:O117)</f>
        <v>0</v>
      </c>
      <c r="N54" s="14">
        <f>+SUM([1]Hoja1!P115:P117)</f>
        <v>0</v>
      </c>
      <c r="O54" s="14">
        <f>+SUM([1]Hoja1!Q115:Q117)</f>
        <v>0</v>
      </c>
      <c r="P54" s="14">
        <f t="shared" ref="P54:P62" si="16">SUM(D54:O54)</f>
        <v>8100013.2800000003</v>
      </c>
      <c r="Q54" s="3"/>
    </row>
    <row r="55" spans="1:18" x14ac:dyDescent="0.2">
      <c r="A55" s="13" t="s">
        <v>45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f>+[1]Hoja1!N118</f>
        <v>0</v>
      </c>
      <c r="M55" s="14">
        <f>+[1]Hoja1!O118</f>
        <v>0</v>
      </c>
      <c r="N55" s="14">
        <f>+[1]Hoja1!P118</f>
        <v>0</v>
      </c>
      <c r="O55" s="14">
        <f>+[1]Hoja1!Q118</f>
        <v>0</v>
      </c>
      <c r="P55" s="14">
        <f t="shared" si="16"/>
        <v>0</v>
      </c>
      <c r="Q55" s="3"/>
    </row>
    <row r="56" spans="1:18" x14ac:dyDescent="0.2">
      <c r="A56" s="13" t="s">
        <v>46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6"/>
        <v>0</v>
      </c>
      <c r="Q56" s="3"/>
    </row>
    <row r="57" spans="1:18" x14ac:dyDescent="0.2">
      <c r="A57" s="13" t="s">
        <v>47</v>
      </c>
      <c r="B57" s="14">
        <v>26613000</v>
      </c>
      <c r="C57" s="14">
        <v>24828000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f>+[1]Hoja1!N119</f>
        <v>0</v>
      </c>
      <c r="M57" s="14">
        <f>+[1]Hoja1!O119</f>
        <v>0</v>
      </c>
      <c r="N57" s="14">
        <f>+[1]Hoja1!P119</f>
        <v>0</v>
      </c>
      <c r="O57" s="14">
        <f>+[1]Hoja1!Q119</f>
        <v>0</v>
      </c>
      <c r="P57" s="14">
        <f t="shared" si="16"/>
        <v>0</v>
      </c>
      <c r="Q57" s="3"/>
    </row>
    <row r="58" spans="1:18" x14ac:dyDescent="0.2">
      <c r="A58" s="13" t="s">
        <v>48</v>
      </c>
      <c r="B58" s="14">
        <v>7135000</v>
      </c>
      <c r="C58" s="14">
        <v>6845000</v>
      </c>
      <c r="D58" s="14">
        <v>0</v>
      </c>
      <c r="E58" s="14">
        <v>0</v>
      </c>
      <c r="F58" s="14">
        <v>337704.86</v>
      </c>
      <c r="G58" s="14">
        <v>0</v>
      </c>
      <c r="H58" s="14">
        <v>0</v>
      </c>
      <c r="I58" s="14">
        <v>0</v>
      </c>
      <c r="J58" s="14">
        <v>175723.24</v>
      </c>
      <c r="K58" s="14">
        <v>0</v>
      </c>
      <c r="L58" s="14">
        <f>+SUM([1]Hoja1!N120:N121)</f>
        <v>0</v>
      </c>
      <c r="M58" s="14">
        <f>+SUM([1]Hoja1!O120:O121)</f>
        <v>0</v>
      </c>
      <c r="N58" s="14">
        <f>+SUM([1]Hoja1!P120:P121)</f>
        <v>0</v>
      </c>
      <c r="O58" s="14">
        <f>+SUM([1]Hoja1!Q120:Q121)</f>
        <v>0</v>
      </c>
      <c r="P58" s="14">
        <f t="shared" si="16"/>
        <v>513428.1</v>
      </c>
      <c r="Q58" s="3"/>
    </row>
    <row r="59" spans="1:18" x14ac:dyDescent="0.2">
      <c r="A59" s="13" t="s">
        <v>49</v>
      </c>
      <c r="B59" s="14">
        <v>0</v>
      </c>
      <c r="C59" s="14">
        <v>6300000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6"/>
        <v>0</v>
      </c>
      <c r="Q59" s="3"/>
    </row>
    <row r="60" spans="1:18" x14ac:dyDescent="0.2">
      <c r="A60" s="13" t="s">
        <v>50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6"/>
        <v>0</v>
      </c>
      <c r="Q60" s="3"/>
    </row>
    <row r="61" spans="1:18" x14ac:dyDescent="0.2">
      <c r="A61" s="13" t="s">
        <v>51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6"/>
        <v>0</v>
      </c>
      <c r="Q61" s="3"/>
    </row>
    <row r="62" spans="1:18" x14ac:dyDescent="0.2">
      <c r="A62" s="13" t="s">
        <v>52</v>
      </c>
      <c r="B62" s="14">
        <v>0</v>
      </c>
      <c r="C62" s="14">
        <v>127676320.39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6"/>
        <v>0</v>
      </c>
      <c r="Q62" s="3"/>
    </row>
    <row r="68" spans="1:16" x14ac:dyDescent="0.2">
      <c r="A68" s="16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x14ac:dyDescent="0.2">
      <c r="A69" s="16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x14ac:dyDescent="0.2">
      <c r="A70" s="16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ht="27.75" x14ac:dyDescent="0.2">
      <c r="A74" s="39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ht="20.25" x14ac:dyDescent="0.2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</row>
    <row r="76" spans="1:16" ht="18" x14ac:dyDescent="0.2">
      <c r="A76" s="43" t="str">
        <f>+A5</f>
        <v>Año 2024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16" ht="15" x14ac:dyDescent="0.2">
      <c r="A77" s="45" t="str">
        <f>+A6</f>
        <v xml:space="preserve">Ejecución de Gastos y Aplicaciones financieras 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16" ht="15" x14ac:dyDescent="0.2">
      <c r="A78" s="46" t="str">
        <f>+A7</f>
        <v>(Valores en RD$)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16" ht="15" customHeight="1" x14ac:dyDescent="0.2">
      <c r="A79" s="47" t="s">
        <v>91</v>
      </c>
      <c r="B79" s="49" t="s">
        <v>89</v>
      </c>
      <c r="C79" s="49" t="s">
        <v>88</v>
      </c>
      <c r="D79" s="51" t="s">
        <v>90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3"/>
    </row>
    <row r="80" spans="1:16" ht="15" x14ac:dyDescent="0.25">
      <c r="A80" s="48"/>
      <c r="B80" s="50"/>
      <c r="C80" s="50"/>
      <c r="D80" s="17" t="s">
        <v>76</v>
      </c>
      <c r="E80" s="17" t="s">
        <v>77</v>
      </c>
      <c r="F80" s="17" t="s">
        <v>78</v>
      </c>
      <c r="G80" s="17" t="s">
        <v>79</v>
      </c>
      <c r="H80" s="18" t="s">
        <v>80</v>
      </c>
      <c r="I80" s="17" t="s">
        <v>81</v>
      </c>
      <c r="J80" s="18" t="s">
        <v>82</v>
      </c>
      <c r="K80" s="17" t="s">
        <v>83</v>
      </c>
      <c r="L80" s="17" t="s">
        <v>84</v>
      </c>
      <c r="M80" s="17" t="s">
        <v>85</v>
      </c>
      <c r="N80" s="17" t="s">
        <v>86</v>
      </c>
      <c r="O80" s="18" t="s">
        <v>87</v>
      </c>
      <c r="P80" s="17" t="s">
        <v>75</v>
      </c>
    </row>
    <row r="81" spans="1:17" ht="15" x14ac:dyDescent="0.25">
      <c r="A81" s="11" t="s">
        <v>53</v>
      </c>
      <c r="B81" s="12">
        <f>+SUM(B82:B85)</f>
        <v>111241717.17</v>
      </c>
      <c r="C81" s="12">
        <f t="shared" ref="C81" si="17">+SUM(C82:C85)</f>
        <v>0</v>
      </c>
      <c r="D81" s="12">
        <v>0</v>
      </c>
      <c r="E81" s="12">
        <v>0</v>
      </c>
      <c r="F81" s="12">
        <v>0</v>
      </c>
      <c r="G81" s="12">
        <v>0</v>
      </c>
      <c r="H81" s="12">
        <f t="shared" ref="H81:O81" si="18">+SUM(H82:H85)</f>
        <v>0</v>
      </c>
      <c r="I81" s="12">
        <f t="shared" si="18"/>
        <v>0</v>
      </c>
      <c r="J81" s="12">
        <f t="shared" si="18"/>
        <v>0</v>
      </c>
      <c r="K81" s="12">
        <f t="shared" si="18"/>
        <v>0</v>
      </c>
      <c r="L81" s="12">
        <f t="shared" si="18"/>
        <v>0</v>
      </c>
      <c r="M81" s="12">
        <f t="shared" si="18"/>
        <v>0</v>
      </c>
      <c r="N81" s="12">
        <f t="shared" si="18"/>
        <v>0</v>
      </c>
      <c r="O81" s="12">
        <f t="shared" si="18"/>
        <v>0</v>
      </c>
      <c r="P81" s="12">
        <f t="shared" ref="P81" si="19">+SUM(P82:P85)</f>
        <v>0</v>
      </c>
      <c r="Q81" s="3"/>
    </row>
    <row r="82" spans="1:17" x14ac:dyDescent="0.2">
      <c r="A82" s="13" t="s">
        <v>54</v>
      </c>
      <c r="B82" s="14">
        <v>111241717.17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f>+[1]Hoja1!M122</f>
        <v>0</v>
      </c>
      <c r="L82" s="14">
        <f>+[1]Hoja1!N122</f>
        <v>0</v>
      </c>
      <c r="M82" s="14">
        <f>+[1]Hoja1!O122</f>
        <v>0</v>
      </c>
      <c r="N82" s="14">
        <f>+[1]Hoja1!P122</f>
        <v>0</v>
      </c>
      <c r="O82" s="14">
        <f>+[1]Hoja1!Q122</f>
        <v>0</v>
      </c>
      <c r="P82" s="14">
        <f t="shared" ref="P82:P85" si="20">SUM(D82:O82)</f>
        <v>0</v>
      </c>
      <c r="Q82" s="3"/>
    </row>
    <row r="83" spans="1:17" x14ac:dyDescent="0.2">
      <c r="A83" s="13" t="s">
        <v>55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f t="shared" si="20"/>
        <v>0</v>
      </c>
      <c r="Q83" s="3"/>
    </row>
    <row r="84" spans="1:17" x14ac:dyDescent="0.2">
      <c r="A84" s="13" t="s">
        <v>56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20"/>
        <v>0</v>
      </c>
      <c r="Q84" s="3"/>
    </row>
    <row r="85" spans="1:17" ht="25.5" x14ac:dyDescent="0.2">
      <c r="A85" s="13" t="s">
        <v>57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f t="shared" si="20"/>
        <v>0</v>
      </c>
      <c r="Q85" s="3"/>
    </row>
    <row r="86" spans="1:17" ht="15" x14ac:dyDescent="0.25">
      <c r="A86" s="11" t="s">
        <v>58</v>
      </c>
      <c r="B86" s="12">
        <f>+SUM(B87:B88)</f>
        <v>0</v>
      </c>
      <c r="C86" s="12">
        <f t="shared" ref="C86" si="21">+SUM(C87:C88)</f>
        <v>0</v>
      </c>
      <c r="D86" s="12">
        <f t="shared" ref="D86" si="22">+SUM(D87:D88)</f>
        <v>0</v>
      </c>
      <c r="E86" s="12">
        <f t="shared" ref="E86" si="23">+SUM(E87:E88)</f>
        <v>0</v>
      </c>
      <c r="F86" s="12">
        <f t="shared" ref="F86" si="24">+SUM(F87:F88)</f>
        <v>0</v>
      </c>
      <c r="G86" s="12">
        <f t="shared" ref="G86" si="25">+SUM(G87:G88)</f>
        <v>0</v>
      </c>
      <c r="H86" s="12">
        <f t="shared" ref="H86" si="26">+SUM(H87:H88)</f>
        <v>0</v>
      </c>
      <c r="I86" s="12">
        <f t="shared" ref="I86" si="27">+SUM(I87:I88)</f>
        <v>0</v>
      </c>
      <c r="J86" s="12">
        <f t="shared" ref="J86" si="28">+SUM(J87:J88)</f>
        <v>0</v>
      </c>
      <c r="K86" s="12">
        <f t="shared" ref="K86" si="29">+SUM(K87:K88)</f>
        <v>0</v>
      </c>
      <c r="L86" s="12">
        <f t="shared" ref="L86" si="30">+SUM(L87:L88)</f>
        <v>0</v>
      </c>
      <c r="M86" s="12">
        <f t="shared" ref="M86" si="31">+SUM(M87:M88)</f>
        <v>0</v>
      </c>
      <c r="N86" s="12">
        <f t="shared" ref="N86" si="32">+SUM(N87:N88)</f>
        <v>0</v>
      </c>
      <c r="O86" s="12">
        <f t="shared" ref="O86" si="33">+SUM(O87:O88)</f>
        <v>0</v>
      </c>
      <c r="P86" s="12">
        <f t="shared" ref="P86" si="34">+SUM(P87:P88)</f>
        <v>0</v>
      </c>
    </row>
    <row r="87" spans="1:17" x14ac:dyDescent="0.2">
      <c r="A87" s="13" t="s">
        <v>59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f t="shared" ref="P87:P88" si="35">SUM(D87:O87)</f>
        <v>0</v>
      </c>
    </row>
    <row r="88" spans="1:17" x14ac:dyDescent="0.2">
      <c r="A88" s="13" t="s">
        <v>60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f t="shared" si="35"/>
        <v>0</v>
      </c>
    </row>
    <row r="89" spans="1:17" ht="15" x14ac:dyDescent="0.25">
      <c r="A89" s="11" t="s">
        <v>61</v>
      </c>
      <c r="B89" s="12">
        <f>+SUM(B90:B92)</f>
        <v>0</v>
      </c>
      <c r="C89" s="12">
        <f t="shared" ref="C89" si="36">+SUM(C90:C92)</f>
        <v>0</v>
      </c>
      <c r="D89" s="12">
        <f t="shared" ref="D89" si="37">+SUM(D90:D92)</f>
        <v>0</v>
      </c>
      <c r="E89" s="12">
        <f t="shared" ref="E89" si="38">+SUM(E90:E92)</f>
        <v>0</v>
      </c>
      <c r="F89" s="12">
        <f t="shared" ref="F89" si="39">+SUM(F90:F92)</f>
        <v>0</v>
      </c>
      <c r="G89" s="12">
        <f t="shared" ref="G89" si="40">+SUM(G90:G92)</f>
        <v>0</v>
      </c>
      <c r="H89" s="12">
        <f t="shared" ref="H89" si="41">+SUM(H90:H92)</f>
        <v>0</v>
      </c>
      <c r="I89" s="12">
        <f t="shared" ref="I89" si="42">+SUM(I90:I92)</f>
        <v>0</v>
      </c>
      <c r="J89" s="12">
        <f t="shared" ref="J89" si="43">+SUM(J90:J92)</f>
        <v>0</v>
      </c>
      <c r="K89" s="12">
        <f t="shared" ref="K89" si="44">+SUM(K90:K92)</f>
        <v>0</v>
      </c>
      <c r="L89" s="12">
        <f t="shared" ref="L89" si="45">+SUM(L90:L92)</f>
        <v>0</v>
      </c>
      <c r="M89" s="12">
        <f t="shared" ref="M89" si="46">+SUM(M90:M92)</f>
        <v>0</v>
      </c>
      <c r="N89" s="12">
        <f t="shared" ref="N89" si="47">+SUM(N90:N92)</f>
        <v>0</v>
      </c>
      <c r="O89" s="12">
        <f t="shared" ref="O89" si="48">+SUM(O90:O92)</f>
        <v>0</v>
      </c>
      <c r="P89" s="12">
        <f t="shared" ref="P89" si="49">+SUM(P90:P92)</f>
        <v>0</v>
      </c>
    </row>
    <row r="90" spans="1:17" x14ac:dyDescent="0.2">
      <c r="A90" s="13" t="s">
        <v>62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f t="shared" ref="P90:P92" si="50">SUM(D90:O90)</f>
        <v>0</v>
      </c>
    </row>
    <row r="91" spans="1:17" x14ac:dyDescent="0.2">
      <c r="A91" s="13" t="s">
        <v>63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f t="shared" si="50"/>
        <v>0</v>
      </c>
    </row>
    <row r="92" spans="1:17" x14ac:dyDescent="0.2">
      <c r="A92" s="13" t="s">
        <v>64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f t="shared" si="50"/>
        <v>0</v>
      </c>
    </row>
    <row r="93" spans="1:17" ht="15" x14ac:dyDescent="0.25">
      <c r="A93" s="19" t="s">
        <v>66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7" ht="15" x14ac:dyDescent="0.25">
      <c r="A94" s="11" t="s">
        <v>67</v>
      </c>
      <c r="B94" s="12">
        <f>+SUM(B95:B96)</f>
        <v>0</v>
      </c>
      <c r="C94" s="12">
        <f t="shared" ref="C94" si="51">+SUM(C95:C96)</f>
        <v>0</v>
      </c>
      <c r="D94" s="12">
        <f t="shared" ref="D94" si="52">+SUM(D95:D96)</f>
        <v>0</v>
      </c>
      <c r="E94" s="12">
        <f t="shared" ref="E94" si="53">+SUM(E95:E96)</f>
        <v>0</v>
      </c>
      <c r="F94" s="12">
        <f t="shared" ref="F94" si="54">+SUM(F95:F96)</f>
        <v>0</v>
      </c>
      <c r="G94" s="12">
        <f t="shared" ref="G94" si="55">+SUM(G95:G96)</f>
        <v>0</v>
      </c>
      <c r="H94" s="12">
        <f t="shared" ref="H94" si="56">+SUM(H95:H96)</f>
        <v>0</v>
      </c>
      <c r="I94" s="12">
        <f t="shared" ref="I94" si="57">+SUM(I95:I96)</f>
        <v>0</v>
      </c>
      <c r="J94" s="12">
        <f t="shared" ref="J94" si="58">+SUM(J95:J96)</f>
        <v>0</v>
      </c>
      <c r="K94" s="12">
        <f t="shared" ref="K94" si="59">+SUM(K95:K96)</f>
        <v>0</v>
      </c>
      <c r="L94" s="12">
        <f t="shared" ref="L94" si="60">+SUM(L95:L96)</f>
        <v>0</v>
      </c>
      <c r="M94" s="12">
        <f t="shared" ref="M94" si="61">+SUM(M95:M96)</f>
        <v>0</v>
      </c>
      <c r="N94" s="12">
        <f t="shared" ref="N94" si="62">+SUM(N95:N96)</f>
        <v>0</v>
      </c>
      <c r="O94" s="12">
        <f t="shared" ref="O94" si="63">+SUM(O95:O96)</f>
        <v>0</v>
      </c>
      <c r="P94" s="12">
        <f t="shared" ref="P94" si="64">+SUM(P95:P96)</f>
        <v>0</v>
      </c>
    </row>
    <row r="95" spans="1:17" x14ac:dyDescent="0.2">
      <c r="A95" s="13" t="s">
        <v>68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f t="shared" ref="P95:P96" si="65">SUM(D95:O95)</f>
        <v>0</v>
      </c>
    </row>
    <row r="96" spans="1:17" x14ac:dyDescent="0.2">
      <c r="A96" s="13" t="s">
        <v>69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f t="shared" si="65"/>
        <v>0</v>
      </c>
    </row>
    <row r="97" spans="1:16" ht="15" x14ac:dyDescent="0.25">
      <c r="A97" s="11" t="s">
        <v>70</v>
      </c>
      <c r="B97" s="12">
        <f>+SUM(B98:B99)</f>
        <v>0</v>
      </c>
      <c r="C97" s="12">
        <f t="shared" ref="C97" si="66">+SUM(C98:C99)</f>
        <v>0</v>
      </c>
      <c r="D97" s="12">
        <f t="shared" ref="D97" si="67">+SUM(D98:D99)</f>
        <v>0</v>
      </c>
      <c r="E97" s="12">
        <f t="shared" ref="E97" si="68">+SUM(E98:E99)</f>
        <v>0</v>
      </c>
      <c r="F97" s="12">
        <f t="shared" ref="F97" si="69">+SUM(F98:F99)</f>
        <v>0</v>
      </c>
      <c r="G97" s="12">
        <f t="shared" ref="G97" si="70">+SUM(G98:G99)</f>
        <v>0</v>
      </c>
      <c r="H97" s="12">
        <f t="shared" ref="H97" si="71">+SUM(H98:H99)</f>
        <v>0</v>
      </c>
      <c r="I97" s="12">
        <f t="shared" ref="I97" si="72">+SUM(I98:I99)</f>
        <v>0</v>
      </c>
      <c r="J97" s="12">
        <f t="shared" ref="J97" si="73">+SUM(J98:J99)</f>
        <v>0</v>
      </c>
      <c r="K97" s="12">
        <f t="shared" ref="K97" si="74">+SUM(K98:K99)</f>
        <v>0</v>
      </c>
      <c r="L97" s="12">
        <f t="shared" ref="L97" si="75">+SUM(L98:L99)</f>
        <v>0</v>
      </c>
      <c r="M97" s="12">
        <f t="shared" ref="M97" si="76">+SUM(M98:M99)</f>
        <v>0</v>
      </c>
      <c r="N97" s="12">
        <f t="shared" ref="N97" si="77">+SUM(N98:N99)</f>
        <v>0</v>
      </c>
      <c r="O97" s="12">
        <f t="shared" ref="O97" si="78">+SUM(O98:O99)</f>
        <v>0</v>
      </c>
      <c r="P97" s="12">
        <f t="shared" ref="P97" si="79">+SUM(P98:P99)</f>
        <v>0</v>
      </c>
    </row>
    <row r="98" spans="1:16" x14ac:dyDescent="0.2">
      <c r="A98" s="13" t="s">
        <v>71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f t="shared" ref="P98:P99" si="80">SUM(D98:O98)</f>
        <v>0</v>
      </c>
    </row>
    <row r="99" spans="1:16" x14ac:dyDescent="0.2">
      <c r="A99" s="13" t="s">
        <v>72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f t="shared" si="80"/>
        <v>0</v>
      </c>
    </row>
    <row r="100" spans="1:16" ht="15" x14ac:dyDescent="0.25">
      <c r="A100" s="11" t="s">
        <v>73</v>
      </c>
      <c r="B100" s="12">
        <f>+B101</f>
        <v>0</v>
      </c>
      <c r="C100" s="12">
        <f t="shared" ref="C100" si="81">+C101</f>
        <v>0</v>
      </c>
      <c r="D100" s="12">
        <f t="shared" ref="D100" si="82">+D101</f>
        <v>0</v>
      </c>
      <c r="E100" s="12">
        <f t="shared" ref="E100" si="83">+E101</f>
        <v>0</v>
      </c>
      <c r="F100" s="12">
        <f t="shared" ref="F100" si="84">+F101</f>
        <v>0</v>
      </c>
      <c r="G100" s="12">
        <f t="shared" ref="G100" si="85">+G101</f>
        <v>0</v>
      </c>
      <c r="H100" s="12">
        <f t="shared" ref="H100" si="86">+H101</f>
        <v>0</v>
      </c>
      <c r="I100" s="12">
        <f t="shared" ref="I100" si="87">+I101</f>
        <v>0</v>
      </c>
      <c r="J100" s="12">
        <f t="shared" ref="J100" si="88">+J101</f>
        <v>0</v>
      </c>
      <c r="K100" s="12">
        <f t="shared" ref="K100" si="89">+K101</f>
        <v>0</v>
      </c>
      <c r="L100" s="12">
        <f t="shared" ref="L100" si="90">+L101</f>
        <v>0</v>
      </c>
      <c r="M100" s="12">
        <f t="shared" ref="M100" si="91">+M101</f>
        <v>0</v>
      </c>
      <c r="N100" s="12">
        <f t="shared" ref="N100" si="92">+N101</f>
        <v>0</v>
      </c>
      <c r="O100" s="12">
        <f t="shared" ref="O100" si="93">+O101</f>
        <v>0</v>
      </c>
      <c r="P100" s="12">
        <f t="shared" ref="P100" si="94">+P101</f>
        <v>0</v>
      </c>
    </row>
    <row r="101" spans="1:16" x14ac:dyDescent="0.2">
      <c r="A101" s="13" t="s">
        <v>74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f>SUM(D101:O101)</f>
        <v>0</v>
      </c>
    </row>
    <row r="102" spans="1:16" s="5" customFormat="1" ht="15" x14ac:dyDescent="0.25">
      <c r="A102" s="21" t="s">
        <v>65</v>
      </c>
      <c r="B102" s="22">
        <f>+B11+B17+B27+B37+B53+B81+B86+B89+B94+B97+B100</f>
        <v>760118814.17297852</v>
      </c>
      <c r="C102" s="22">
        <f>+C11+C17+C27+C37+C53+C81+C86+C89+C94+C97+C100</f>
        <v>797510594.99535775</v>
      </c>
      <c r="D102" s="22">
        <f>+D11+D17+D27+D37+D53+D81+D86+D89+D94+D97+D100</f>
        <v>38017234.950000003</v>
      </c>
      <c r="E102" s="22">
        <f>+E11+E17+E27+E37+E53+E81+E86+E89+E94+E97+E100</f>
        <v>25033429.760000002</v>
      </c>
      <c r="F102" s="22">
        <f>+F11+F17+F27+F37+F53+F81+F86+F89+F94+F97+F100</f>
        <v>38366594.050000004</v>
      </c>
      <c r="G102" s="22">
        <f>+G11+G17+G27+G37+G53+G81+G86+G89+G94+G97+G100</f>
        <v>41456057.009999998</v>
      </c>
      <c r="H102" s="22">
        <f>+H11+H17+H27+H37+H53+H81+H86+H89+H94+H97+H100</f>
        <v>43604014.140000001</v>
      </c>
      <c r="I102" s="22">
        <f>+I11+I17+I27+I37+I53+I81+I86+I89+I94+I97+I100</f>
        <v>24242621.310000002</v>
      </c>
      <c r="J102" s="22">
        <f>+J11+J17+J27+J37+J53+J81+J86+J89+J94+J97+J100</f>
        <v>46660545.029999994</v>
      </c>
      <c r="K102" s="22">
        <f>+K11+K17+K27+K37+K53+K81+K86+K89+K94+K97+K100</f>
        <v>54880282.880000003</v>
      </c>
      <c r="L102" s="22">
        <f>+L11+L17+L27+L37+L53+L81+L86+L89+L94+L97+L100</f>
        <v>0</v>
      </c>
      <c r="M102" s="22">
        <f>+M11+M17+M27+M37+M53+M81+M86+M89+M94+M97+M100</f>
        <v>0</v>
      </c>
      <c r="N102" s="22">
        <f>+N11+N17+N27+N37+N53+N81+N86+N89+N94+N97+N100</f>
        <v>0</v>
      </c>
      <c r="O102" s="22">
        <f>+O11+O17+O27+O37+O53+O81+O86+O89+O94+O97+O100</f>
        <v>0</v>
      </c>
      <c r="P102" s="22">
        <f>+P11+P17+P27+P37+P53+P81+P86+P89+P94+P97+P100</f>
        <v>312260779.13</v>
      </c>
    </row>
    <row r="103" spans="1:16" x14ac:dyDescent="0.2">
      <c r="A103" s="23" t="s">
        <v>95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</row>
    <row r="104" spans="1:16" x14ac:dyDescent="0.2">
      <c r="A104" s="23" t="s">
        <v>96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</row>
    <row r="105" spans="1:16" x14ac:dyDescent="0.2">
      <c r="A105" s="23" t="s">
        <v>97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</row>
    <row r="106" spans="1:16" x14ac:dyDescent="0.2">
      <c r="P106" s="4"/>
    </row>
    <row r="107" spans="1:16" x14ac:dyDescent="0.2">
      <c r="P107" s="4"/>
    </row>
    <row r="108" spans="1:16" x14ac:dyDescent="0.2">
      <c r="P108" s="4"/>
    </row>
    <row r="109" spans="1:16" x14ac:dyDescent="0.2">
      <c r="P109" s="4"/>
    </row>
    <row r="110" spans="1:16" x14ac:dyDescent="0.2">
      <c r="P110" s="4"/>
    </row>
    <row r="111" spans="1:16" x14ac:dyDescent="0.2">
      <c r="P111" s="4"/>
    </row>
    <row r="112" spans="1:16" x14ac:dyDescent="0.2">
      <c r="P112" s="4"/>
    </row>
    <row r="113" spans="2:16" x14ac:dyDescent="0.2">
      <c r="P113" s="4"/>
    </row>
    <row r="114" spans="2:16" x14ac:dyDescent="0.2">
      <c r="P114" s="4"/>
    </row>
    <row r="115" spans="2:16" x14ac:dyDescent="0.2">
      <c r="P115" s="4"/>
    </row>
    <row r="116" spans="2:16" x14ac:dyDescent="0.2">
      <c r="P116" s="4"/>
    </row>
    <row r="117" spans="2:16" x14ac:dyDescent="0.2">
      <c r="P117" s="4"/>
    </row>
    <row r="124" spans="2:16" x14ac:dyDescent="0.2">
      <c r="B124" s="4"/>
    </row>
  </sheetData>
  <mergeCells count="21">
    <mergeCell ref="A3:P3"/>
    <mergeCell ref="A4:P4"/>
    <mergeCell ref="A8:A9"/>
    <mergeCell ref="B8:B9"/>
    <mergeCell ref="C8:C9"/>
    <mergeCell ref="A5:P5"/>
    <mergeCell ref="A6:P6"/>
    <mergeCell ref="A103:P103"/>
    <mergeCell ref="A104:P104"/>
    <mergeCell ref="A105:P105"/>
    <mergeCell ref="A7:P7"/>
    <mergeCell ref="D8:P8"/>
    <mergeCell ref="A74:P74"/>
    <mergeCell ref="A75:P75"/>
    <mergeCell ref="A76:P76"/>
    <mergeCell ref="A77:P77"/>
    <mergeCell ref="A78:P78"/>
    <mergeCell ref="A79:A80"/>
    <mergeCell ref="B79:B80"/>
    <mergeCell ref="C79:C80"/>
    <mergeCell ref="D79:P79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ignoredErrors>
    <ignoredError sqref="C101:P101 C86:O100 E37:P37 L14:P16 L13:P13 E17:O17 D11 B17 D17 B27 D27 B52:C52 B37 D37 B53 D53 E27:O27 L18:O26 L28:P36 E53:P53 I47:P47 L54:P54 L12:O12 I48:P48 I49:P51 I52:P52 L55:P59 J45:P46 L60:P60 L38:P44 L61:P62" formulaRange="1"/>
    <ignoredError sqref="P86:P100 P17:P27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ae58843ef30c0e7b3d84066fd5ee70c1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542dbf1303fb0f5b13af05ce027534f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E8844A-1F77-42E7-A78D-00542C349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2024-09-12T13:05:28Z</cp:lastPrinted>
  <dcterms:created xsi:type="dcterms:W3CDTF">2021-07-29T18:58:50Z</dcterms:created>
  <dcterms:modified xsi:type="dcterms:W3CDTF">2024-09-12T18:13:47Z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