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filterPrivacy="1" defaultThemeVersion="124226"/>
  <xr:revisionPtr revIDLastSave="3205" documentId="13_ncr:1_{9556D272-783D-4694-B857-6677CD04BF07}" xr6:coauthVersionLast="47" xr6:coauthVersionMax="47" xr10:uidLastSave="{BDDDC415-6A11-4FB4-8770-898AD7BFAB56}"/>
  <bookViews>
    <workbookView xWindow="-120" yWindow="-120" windowWidth="20730" windowHeight="11160" tabRatio="895" xr2:uid="{00000000-000D-0000-FFFF-FFFF00000000}"/>
  </bookViews>
  <sheets>
    <sheet name="1" sheetId="4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6" i="42" l="1"/>
  <c r="K196" i="42"/>
  <c r="J28" i="42"/>
  <c r="K28" i="42"/>
  <c r="J195" i="42"/>
  <c r="K195" i="42"/>
  <c r="J194" i="42"/>
  <c r="K194" i="42"/>
  <c r="J193" i="42"/>
  <c r="K193" i="42"/>
  <c r="J192" i="42"/>
  <c r="K192" i="42"/>
  <c r="J191" i="42"/>
  <c r="K191" i="42"/>
  <c r="J190" i="42"/>
  <c r="K190" i="42"/>
  <c r="J189" i="42"/>
  <c r="K189" i="42"/>
  <c r="J188" i="42"/>
  <c r="K188" i="42"/>
  <c r="J186" i="42"/>
  <c r="K186" i="42"/>
  <c r="J187" i="42"/>
  <c r="K187" i="42"/>
  <c r="J184" i="42"/>
  <c r="K184" i="42"/>
  <c r="J185" i="42"/>
  <c r="K185" i="42"/>
  <c r="J183" i="42"/>
  <c r="K183" i="42"/>
  <c r="J182" i="42"/>
  <c r="K182" i="42"/>
  <c r="J181" i="42"/>
  <c r="K181" i="42"/>
  <c r="J173" i="42"/>
  <c r="K173" i="42"/>
  <c r="J172" i="42"/>
  <c r="K172" i="42"/>
  <c r="J171" i="42"/>
  <c r="K171" i="42"/>
  <c r="J170" i="42"/>
  <c r="K170" i="42"/>
  <c r="J168" i="42"/>
  <c r="K168" i="42"/>
  <c r="J169" i="42"/>
  <c r="K169" i="42"/>
  <c r="J167" i="42"/>
  <c r="K167" i="42"/>
  <c r="J165" i="42"/>
  <c r="K165" i="42"/>
  <c r="J166" i="42"/>
  <c r="K166" i="42"/>
  <c r="J162" i="42"/>
  <c r="K162" i="42"/>
  <c r="J163" i="42"/>
  <c r="K163" i="42"/>
  <c r="J164" i="42"/>
  <c r="K164" i="42"/>
  <c r="J161" i="42"/>
  <c r="K161" i="42"/>
  <c r="J160" i="42"/>
  <c r="K160" i="42"/>
  <c r="J158" i="42"/>
  <c r="K158" i="42"/>
  <c r="J159" i="42"/>
  <c r="K159" i="42"/>
  <c r="J156" i="42"/>
  <c r="K156" i="42"/>
  <c r="J157" i="42"/>
  <c r="K157" i="42"/>
  <c r="J154" i="42"/>
  <c r="K154" i="42"/>
  <c r="J155" i="42"/>
  <c r="K155" i="42"/>
  <c r="J152" i="42"/>
  <c r="K152" i="42"/>
  <c r="J153" i="42"/>
  <c r="K153" i="42"/>
  <c r="J150" i="42"/>
  <c r="K150" i="42"/>
  <c r="J151" i="42"/>
  <c r="K151" i="42"/>
  <c r="J148" i="42"/>
  <c r="K148" i="42"/>
  <c r="J149" i="42"/>
  <c r="K149" i="42"/>
  <c r="J146" i="42"/>
  <c r="K146" i="42"/>
  <c r="J147" i="42"/>
  <c r="K147" i="42"/>
  <c r="J144" i="42"/>
  <c r="K144" i="42"/>
  <c r="J145" i="42"/>
  <c r="K145" i="42"/>
  <c r="J142" i="42"/>
  <c r="K142" i="42"/>
  <c r="J143" i="42"/>
  <c r="K143" i="42"/>
  <c r="J141" i="42"/>
  <c r="K141" i="42"/>
  <c r="J139" i="42"/>
  <c r="K139" i="42"/>
  <c r="J140" i="42"/>
  <c r="K140" i="42"/>
  <c r="J137" i="42"/>
  <c r="K137" i="42"/>
  <c r="J138" i="42"/>
  <c r="K138" i="42"/>
  <c r="J135" i="42"/>
  <c r="K135" i="42"/>
  <c r="J136" i="42"/>
  <c r="K136" i="42"/>
  <c r="J133" i="42"/>
  <c r="K133" i="42"/>
  <c r="J134" i="42"/>
  <c r="K134" i="42"/>
  <c r="J131" i="42"/>
  <c r="K131" i="42"/>
  <c r="J132" i="42"/>
  <c r="K132" i="42"/>
  <c r="K130" i="42"/>
  <c r="J130" i="42"/>
  <c r="J129" i="42"/>
  <c r="K129" i="42"/>
  <c r="J128" i="42"/>
  <c r="K128" i="42"/>
  <c r="K127" i="42"/>
  <c r="J127" i="42"/>
  <c r="K126" i="42"/>
  <c r="J126" i="42"/>
  <c r="J125" i="42"/>
  <c r="K125" i="42"/>
  <c r="J124" i="42"/>
  <c r="K124" i="42"/>
  <c r="K123" i="42"/>
  <c r="J123" i="42"/>
  <c r="K122" i="42"/>
  <c r="J122" i="42"/>
  <c r="K121" i="42"/>
  <c r="J121" i="42"/>
  <c r="K120" i="42"/>
  <c r="J120" i="42"/>
  <c r="J119" i="42"/>
  <c r="K119" i="42"/>
  <c r="J118" i="42"/>
  <c r="K118" i="42"/>
  <c r="J116" i="42"/>
  <c r="K116" i="42"/>
  <c r="J117" i="42"/>
  <c r="K117" i="42"/>
  <c r="J115" i="42"/>
  <c r="K115" i="42"/>
  <c r="J114" i="42"/>
  <c r="K114" i="42"/>
  <c r="J113" i="42"/>
  <c r="K113" i="42"/>
  <c r="K111" i="42"/>
  <c r="J111" i="42"/>
  <c r="K110" i="42"/>
  <c r="J110" i="42"/>
  <c r="K106" i="42"/>
  <c r="J106" i="42"/>
  <c r="K105" i="42"/>
  <c r="J105" i="42"/>
  <c r="K109" i="42"/>
  <c r="J109" i="42"/>
  <c r="K104" i="42"/>
  <c r="J104" i="42"/>
  <c r="K108" i="42"/>
  <c r="J108" i="42"/>
  <c r="K107" i="42"/>
  <c r="J107" i="42"/>
  <c r="J103" i="42"/>
  <c r="K103" i="42"/>
  <c r="K102" i="42"/>
  <c r="J102" i="42"/>
  <c r="K101" i="42"/>
  <c r="J101" i="42"/>
  <c r="J100" i="42"/>
  <c r="K100" i="42"/>
  <c r="J99" i="42"/>
  <c r="K99" i="42"/>
  <c r="K98" i="42"/>
  <c r="J98" i="42"/>
  <c r="K97" i="42"/>
  <c r="J97" i="42"/>
  <c r="J95" i="42"/>
  <c r="K95" i="42"/>
  <c r="J96" i="42"/>
  <c r="K96" i="42"/>
  <c r="K94" i="42"/>
  <c r="J94" i="42"/>
  <c r="K86" i="42"/>
  <c r="J86" i="42"/>
  <c r="K85" i="42"/>
  <c r="J85" i="42"/>
  <c r="J84" i="42"/>
  <c r="K84" i="42"/>
  <c r="K83" i="42"/>
  <c r="J83" i="42"/>
  <c r="K82" i="42"/>
  <c r="J82" i="42"/>
  <c r="J81" i="42"/>
  <c r="K81" i="42"/>
  <c r="K80" i="42"/>
  <c r="J80" i="42"/>
  <c r="J79" i="42"/>
  <c r="K79" i="42"/>
  <c r="J77" i="42"/>
  <c r="K77" i="42"/>
  <c r="J78" i="42"/>
  <c r="K78" i="42"/>
  <c r="K76" i="42"/>
  <c r="J76" i="42"/>
  <c r="K75" i="42"/>
  <c r="J75" i="42"/>
  <c r="K74" i="42"/>
  <c r="J74" i="42"/>
  <c r="M73" i="42"/>
  <c r="K73" i="42"/>
  <c r="J73" i="42"/>
  <c r="K72" i="42"/>
  <c r="J72" i="42"/>
  <c r="J71" i="42"/>
  <c r="K71" i="42"/>
  <c r="K70" i="42"/>
  <c r="J70" i="42"/>
  <c r="J69" i="42"/>
  <c r="K69" i="42"/>
  <c r="J68" i="42"/>
  <c r="K68" i="42"/>
  <c r="L68" i="42"/>
  <c r="J67" i="42"/>
  <c r="K67" i="42"/>
  <c r="K66" i="42"/>
  <c r="J66" i="42"/>
  <c r="K65" i="42"/>
  <c r="J65" i="42"/>
  <c r="K64" i="42"/>
  <c r="J64" i="42"/>
  <c r="K63" i="42"/>
  <c r="J63" i="42"/>
  <c r="K62" i="42"/>
  <c r="J62" i="42"/>
  <c r="K61" i="42"/>
  <c r="J61" i="42"/>
  <c r="K60" i="42"/>
  <c r="J60" i="42"/>
  <c r="K59" i="42"/>
  <c r="J59" i="42"/>
  <c r="K58" i="42"/>
  <c r="J58" i="42"/>
  <c r="J57" i="42"/>
  <c r="K57" i="42"/>
  <c r="K56" i="42"/>
  <c r="J56" i="42"/>
  <c r="K55" i="42"/>
  <c r="J55" i="42"/>
  <c r="K54" i="42"/>
  <c r="J54" i="42"/>
  <c r="J53" i="42"/>
  <c r="K53" i="42"/>
  <c r="K52" i="42"/>
  <c r="J52" i="42"/>
  <c r="K51" i="42"/>
  <c r="J51" i="42"/>
  <c r="K50" i="42"/>
  <c r="J50" i="42"/>
  <c r="J49" i="42"/>
  <c r="K49" i="42"/>
  <c r="J48" i="42"/>
  <c r="K48" i="42"/>
  <c r="J47" i="42"/>
  <c r="K47" i="42"/>
  <c r="J46" i="42"/>
  <c r="K46" i="42"/>
  <c r="K45" i="42"/>
  <c r="J45" i="42"/>
  <c r="K44" i="42"/>
  <c r="J44" i="42"/>
  <c r="K43" i="42"/>
  <c r="J43" i="42"/>
  <c r="K42" i="42"/>
  <c r="J42" i="42"/>
  <c r="K41" i="42"/>
  <c r="J41" i="42"/>
  <c r="J40" i="42"/>
  <c r="K40" i="42"/>
  <c r="J39" i="42"/>
  <c r="K39" i="42"/>
  <c r="J38" i="42"/>
  <c r="K38" i="42"/>
  <c r="K37" i="42"/>
  <c r="J37" i="42"/>
  <c r="K36" i="42"/>
  <c r="J36" i="42"/>
  <c r="K35" i="42"/>
  <c r="J35" i="42"/>
  <c r="K10" i="42"/>
  <c r="J10" i="42"/>
  <c r="K34" i="42"/>
  <c r="J34" i="42"/>
  <c r="K33" i="42"/>
  <c r="J33" i="42"/>
  <c r="K32" i="42"/>
  <c r="J32" i="42"/>
  <c r="K31" i="42"/>
  <c r="J31" i="42"/>
  <c r="K30" i="42"/>
  <c r="J30" i="42"/>
  <c r="K29" i="42"/>
  <c r="J29" i="42"/>
  <c r="J27" i="42"/>
  <c r="K27" i="42"/>
  <c r="J26" i="42"/>
  <c r="K26" i="42"/>
  <c r="K25" i="42"/>
  <c r="J25" i="42"/>
  <c r="K24" i="42"/>
  <c r="J24" i="42"/>
  <c r="K23" i="42"/>
  <c r="J23" i="42"/>
  <c r="K22" i="42"/>
  <c r="J22" i="42"/>
  <c r="K21" i="42"/>
  <c r="J21" i="42"/>
  <c r="K20" i="42"/>
  <c r="J20" i="42"/>
  <c r="K19" i="42"/>
  <c r="J19" i="42"/>
  <c r="K18" i="42"/>
  <c r="J18" i="42"/>
  <c r="J17" i="42"/>
  <c r="K17" i="42"/>
  <c r="K16" i="42"/>
  <c r="J16" i="42"/>
  <c r="K15" i="42"/>
  <c r="J15" i="42"/>
  <c r="K14" i="42"/>
  <c r="J14" i="42"/>
  <c r="K13" i="42"/>
  <c r="J13" i="42"/>
  <c r="K12" i="42"/>
  <c r="J12" i="42"/>
  <c r="K11" i="42"/>
  <c r="J11" i="42"/>
  <c r="K9" i="42"/>
  <c r="J9" i="42"/>
  <c r="K8" i="42"/>
  <c r="J8" i="42"/>
  <c r="J112" i="42"/>
  <c r="K112" i="42"/>
  <c r="J7" i="42"/>
  <c r="K7" i="42"/>
  <c r="Q131" i="42" l="1"/>
  <c r="R131" i="42" s="1"/>
  <c r="Q118" i="42"/>
  <c r="R118" i="42" s="1"/>
  <c r="Q130" i="42"/>
  <c r="R130" i="42" s="1"/>
  <c r="Q196" i="42"/>
  <c r="R196" i="42" s="1"/>
  <c r="Q140" i="42"/>
  <c r="R140" i="42" s="1"/>
  <c r="Q141" i="42"/>
  <c r="R141" i="42" s="1"/>
  <c r="Q152" i="42"/>
  <c r="R152" i="42" s="1"/>
  <c r="Q194" i="42"/>
  <c r="R194" i="42" s="1"/>
  <c r="Q164" i="42"/>
  <c r="R164" i="42" s="1"/>
  <c r="Q112" i="42"/>
  <c r="R112" i="42" s="1"/>
  <c r="Q9" i="42"/>
  <c r="R9" i="42" s="1"/>
  <c r="Q12" i="42"/>
  <c r="R12" i="42" s="1"/>
  <c r="Q14" i="42"/>
  <c r="R14" i="42" s="1"/>
  <c r="Q24" i="42"/>
  <c r="R24" i="42" s="1"/>
  <c r="Q32" i="42"/>
  <c r="R32" i="42" s="1"/>
  <c r="Q29" i="42"/>
  <c r="R29" i="42" s="1"/>
  <c r="Q31" i="42"/>
  <c r="R31" i="42" s="1"/>
  <c r="Q38" i="42"/>
  <c r="R38" i="42" s="1"/>
  <c r="Q42" i="42"/>
  <c r="R42" i="42" s="1"/>
  <c r="Q52" i="42"/>
  <c r="R52" i="42" s="1"/>
  <c r="Q56" i="42"/>
  <c r="R56" i="42" s="1"/>
  <c r="Q58" i="42"/>
  <c r="R58" i="42" s="1"/>
  <c r="Q75" i="42"/>
  <c r="R75" i="42" s="1"/>
  <c r="Q95" i="42"/>
  <c r="R95" i="42" s="1"/>
  <c r="Q107" i="42"/>
  <c r="R107" i="42" s="1"/>
  <c r="Q104" i="42"/>
  <c r="R104" i="42" s="1"/>
  <c r="Q105" i="42"/>
  <c r="R105" i="42" s="1"/>
  <c r="Q116" i="42"/>
  <c r="R116" i="42" s="1"/>
  <c r="Q121" i="42"/>
  <c r="R121" i="42" s="1"/>
  <c r="Q123" i="42"/>
  <c r="R123" i="42" s="1"/>
  <c r="Q49" i="42"/>
  <c r="R49" i="42" s="1"/>
  <c r="Q96" i="42"/>
  <c r="R96" i="42" s="1"/>
  <c r="Q127" i="42"/>
  <c r="R127" i="42" s="1"/>
  <c r="Q47" i="42"/>
  <c r="R47" i="42" s="1"/>
  <c r="Q84" i="42"/>
  <c r="R84" i="42" s="1"/>
  <c r="Q99" i="42"/>
  <c r="R99" i="42" s="1"/>
  <c r="Q15" i="42"/>
  <c r="R15" i="42" s="1"/>
  <c r="Q19" i="42"/>
  <c r="R19" i="42" s="1"/>
  <c r="Q25" i="42"/>
  <c r="R25" i="42" s="1"/>
  <c r="Q30" i="42"/>
  <c r="R30" i="42" s="1"/>
  <c r="Q69" i="42"/>
  <c r="R69" i="42" s="1"/>
  <c r="Q71" i="42"/>
  <c r="R71" i="42" s="1"/>
  <c r="Q110" i="42"/>
  <c r="R110" i="42" s="1"/>
  <c r="Q181" i="42"/>
  <c r="R181" i="42" s="1"/>
  <c r="Q183" i="42"/>
  <c r="R183" i="42" s="1"/>
  <c r="Q189" i="42"/>
  <c r="R189" i="42" s="1"/>
  <c r="Q61" i="42"/>
  <c r="R61" i="42" s="1"/>
  <c r="Q63" i="42"/>
  <c r="R63" i="42" s="1"/>
  <c r="Q65" i="42"/>
  <c r="R65" i="42" s="1"/>
  <c r="Q74" i="42"/>
  <c r="R74" i="42" s="1"/>
  <c r="Q173" i="42"/>
  <c r="R173" i="42" s="1"/>
  <c r="Q79" i="42"/>
  <c r="R79" i="42" s="1"/>
  <c r="Q156" i="42"/>
  <c r="R156" i="42" s="1"/>
  <c r="Q161" i="42"/>
  <c r="R161" i="42" s="1"/>
  <c r="Q163" i="42"/>
  <c r="R163" i="42" s="1"/>
  <c r="Q10" i="42"/>
  <c r="R10" i="42" s="1"/>
  <c r="Q85" i="42"/>
  <c r="R85" i="42" s="1"/>
  <c r="Q100" i="42"/>
  <c r="R100" i="42" s="1"/>
  <c r="Q113" i="42"/>
  <c r="R113" i="42" s="1"/>
  <c r="Q133" i="42"/>
  <c r="R133" i="42" s="1"/>
  <c r="Q135" i="42"/>
  <c r="R135" i="42" s="1"/>
  <c r="Q137" i="42"/>
  <c r="R137" i="42" s="1"/>
  <c r="Q145" i="42"/>
  <c r="R145" i="42" s="1"/>
  <c r="Q167" i="42"/>
  <c r="R167" i="42" s="1"/>
  <c r="Q168" i="42"/>
  <c r="R168" i="42" s="1"/>
  <c r="Q171" i="42"/>
  <c r="R171" i="42" s="1"/>
  <c r="Q188" i="42"/>
  <c r="R188" i="42" s="1"/>
  <c r="Q57" i="42"/>
  <c r="R57" i="42" s="1"/>
  <c r="Q154" i="42"/>
  <c r="R154" i="42" s="1"/>
  <c r="Q158" i="42"/>
  <c r="R158" i="42" s="1"/>
  <c r="Q166" i="42"/>
  <c r="R166" i="42" s="1"/>
  <c r="Q21" i="42"/>
  <c r="R21" i="42" s="1"/>
  <c r="Q23" i="42"/>
  <c r="R23" i="42" s="1"/>
  <c r="Q35" i="42"/>
  <c r="R35" i="42" s="1"/>
  <c r="Q37" i="42"/>
  <c r="R37" i="42" s="1"/>
  <c r="Q43" i="42"/>
  <c r="R43" i="42" s="1"/>
  <c r="Q45" i="42"/>
  <c r="R45" i="42" s="1"/>
  <c r="Q51" i="42"/>
  <c r="R51" i="42" s="1"/>
  <c r="Q53" i="42"/>
  <c r="R53" i="42" s="1"/>
  <c r="Q55" i="42"/>
  <c r="R55" i="42" s="1"/>
  <c r="Q103" i="42"/>
  <c r="R103" i="42" s="1"/>
  <c r="Q114" i="42"/>
  <c r="R114" i="42" s="1"/>
  <c r="Q144" i="42"/>
  <c r="R144" i="42" s="1"/>
  <c r="Q159" i="42"/>
  <c r="R159" i="42" s="1"/>
  <c r="Q28" i="42"/>
  <c r="R28" i="42" s="1"/>
  <c r="Q33" i="42"/>
  <c r="R33" i="42" s="1"/>
  <c r="Q46" i="42"/>
  <c r="R46" i="42" s="1"/>
  <c r="Q50" i="42"/>
  <c r="R50" i="42" s="1"/>
  <c r="Q64" i="42"/>
  <c r="R64" i="42" s="1"/>
  <c r="Q66" i="42"/>
  <c r="R66" i="42" s="1"/>
  <c r="Q77" i="42"/>
  <c r="R77" i="42" s="1"/>
  <c r="Q82" i="42"/>
  <c r="R82" i="42" s="1"/>
  <c r="Q115" i="42"/>
  <c r="R115" i="42" s="1"/>
  <c r="Q124" i="42"/>
  <c r="R124" i="42" s="1"/>
  <c r="Q126" i="42"/>
  <c r="R126" i="42" s="1"/>
  <c r="Q170" i="42"/>
  <c r="R170" i="42" s="1"/>
  <c r="Q184" i="42"/>
  <c r="R184" i="42" s="1"/>
  <c r="Q172" i="42"/>
  <c r="R172" i="42" s="1"/>
  <c r="Q182" i="42"/>
  <c r="R182" i="42" s="1"/>
  <c r="Q191" i="42"/>
  <c r="R191" i="42" s="1"/>
  <c r="Q18" i="42"/>
  <c r="R18" i="42" s="1"/>
  <c r="Q20" i="42"/>
  <c r="R20" i="42" s="1"/>
  <c r="Q22" i="42"/>
  <c r="R22" i="42" s="1"/>
  <c r="Q39" i="42"/>
  <c r="R39" i="42" s="1"/>
  <c r="Q41" i="42"/>
  <c r="R41" i="42" s="1"/>
  <c r="Q59" i="42"/>
  <c r="R59" i="42" s="1"/>
  <c r="Q68" i="42"/>
  <c r="R68" i="42" s="1"/>
  <c r="Q70" i="42"/>
  <c r="R70" i="42" s="1"/>
  <c r="Q72" i="42"/>
  <c r="R72" i="42" s="1"/>
  <c r="Q101" i="42"/>
  <c r="R101" i="42" s="1"/>
  <c r="Q117" i="42"/>
  <c r="R117" i="42" s="1"/>
  <c r="Q129" i="42"/>
  <c r="R129" i="42" s="1"/>
  <c r="Q132" i="42"/>
  <c r="R132" i="42" s="1"/>
  <c r="Q147" i="42"/>
  <c r="R147" i="42" s="1"/>
  <c r="Q149" i="42"/>
  <c r="R149" i="42" s="1"/>
  <c r="Q151" i="42"/>
  <c r="R151" i="42" s="1"/>
  <c r="Q153" i="42"/>
  <c r="R153" i="42" s="1"/>
  <c r="Q26" i="42"/>
  <c r="R26" i="42" s="1"/>
  <c r="Q36" i="42"/>
  <c r="R36" i="42" s="1"/>
  <c r="Q142" i="42"/>
  <c r="R142" i="42" s="1"/>
  <c r="Q186" i="42"/>
  <c r="R186" i="42" s="1"/>
  <c r="Q119" i="42"/>
  <c r="R119" i="42" s="1"/>
  <c r="Q34" i="42"/>
  <c r="R34" i="42" s="1"/>
  <c r="Q160" i="42"/>
  <c r="R160" i="42" s="1"/>
  <c r="Q193" i="42"/>
  <c r="R193" i="42" s="1"/>
  <c r="Q94" i="42"/>
  <c r="R94" i="42" s="1"/>
  <c r="Q128" i="42"/>
  <c r="R128" i="42" s="1"/>
  <c r="Q134" i="42"/>
  <c r="R134" i="42" s="1"/>
  <c r="Q136" i="42"/>
  <c r="R136" i="42" s="1"/>
  <c r="Q139" i="42"/>
  <c r="R139" i="42" s="1"/>
  <c r="Q155" i="42"/>
  <c r="R155" i="42" s="1"/>
  <c r="Q162" i="42"/>
  <c r="R162" i="42" s="1"/>
  <c r="Q165" i="42"/>
  <c r="R165" i="42" s="1"/>
  <c r="Q185" i="42"/>
  <c r="R185" i="42" s="1"/>
  <c r="Q190" i="42"/>
  <c r="R190" i="42" s="1"/>
  <c r="Q195" i="42"/>
  <c r="R195" i="42" s="1"/>
  <c r="Q48" i="42"/>
  <c r="R48" i="42" s="1"/>
  <c r="Q78" i="42"/>
  <c r="R78" i="42" s="1"/>
  <c r="Q17" i="42"/>
  <c r="R17" i="42" s="1"/>
  <c r="Q44" i="42"/>
  <c r="R44" i="42" s="1"/>
  <c r="Q54" i="42"/>
  <c r="R54" i="42" s="1"/>
  <c r="Q60" i="42"/>
  <c r="R60" i="42" s="1"/>
  <c r="Q73" i="42"/>
  <c r="R73" i="42" s="1"/>
  <c r="Q76" i="42"/>
  <c r="R76" i="42" s="1"/>
  <c r="Q81" i="42"/>
  <c r="R81" i="42" s="1"/>
  <c r="Q83" i="42"/>
  <c r="R83" i="42" s="1"/>
  <c r="Q86" i="42"/>
  <c r="R86" i="42" s="1"/>
  <c r="Q98" i="42"/>
  <c r="R98" i="42" s="1"/>
  <c r="Q108" i="42"/>
  <c r="R108" i="42" s="1"/>
  <c r="Q120" i="42"/>
  <c r="R120" i="42" s="1"/>
  <c r="Q122" i="42"/>
  <c r="R122" i="42" s="1"/>
  <c r="Q125" i="42"/>
  <c r="R125" i="42" s="1"/>
  <c r="Q138" i="42"/>
  <c r="R138" i="42" s="1"/>
  <c r="Q143" i="42"/>
  <c r="R143" i="42" s="1"/>
  <c r="Q146" i="42"/>
  <c r="R146" i="42" s="1"/>
  <c r="Q148" i="42"/>
  <c r="R148" i="42" s="1"/>
  <c r="Q150" i="42"/>
  <c r="R150" i="42" s="1"/>
  <c r="Q157" i="42"/>
  <c r="R157" i="42" s="1"/>
  <c r="Q192" i="42"/>
  <c r="R192" i="42" s="1"/>
  <c r="Q13" i="42"/>
  <c r="R13" i="42" s="1"/>
  <c r="Q16" i="42"/>
  <c r="R16" i="42" s="1"/>
  <c r="Q27" i="42"/>
  <c r="R27" i="42" s="1"/>
  <c r="Q40" i="42"/>
  <c r="R40" i="42" s="1"/>
  <c r="Q62" i="42"/>
  <c r="R62" i="42" s="1"/>
  <c r="Q67" i="42"/>
  <c r="R67" i="42" s="1"/>
  <c r="Q80" i="42"/>
  <c r="R80" i="42" s="1"/>
  <c r="Q97" i="42"/>
  <c r="R97" i="42" s="1"/>
  <c r="Q102" i="42"/>
  <c r="R102" i="42" s="1"/>
  <c r="Q109" i="42"/>
  <c r="R109" i="42" s="1"/>
  <c r="Q106" i="42"/>
  <c r="R106" i="42" s="1"/>
  <c r="Q111" i="42"/>
  <c r="R111" i="42" s="1"/>
  <c r="Q187" i="42"/>
  <c r="R187" i="42" s="1"/>
  <c r="Q169" i="42"/>
  <c r="R169" i="42" s="1"/>
  <c r="Q8" i="42"/>
  <c r="R8" i="42" s="1"/>
  <c r="Q11" i="42"/>
  <c r="R11" i="42" s="1"/>
  <c r="Q7" i="42"/>
  <c r="R7" i="42" s="1"/>
  <c r="A92" i="42" l="1"/>
  <c r="A179" i="42" s="1"/>
</calcChain>
</file>

<file path=xl/sharedStrings.xml><?xml version="1.0" encoding="utf-8"?>
<sst xmlns="http://schemas.openxmlformats.org/spreadsheetml/2006/main" count="949" uniqueCount="326">
  <si>
    <t>PRESIDENCIA DE LA REPUBLICA</t>
  </si>
  <si>
    <t>JUNTA DE AVIACION CIVIL</t>
  </si>
  <si>
    <t>NOMINA PERSONAL FIJO</t>
  </si>
  <si>
    <t>NOMBRE</t>
  </si>
  <si>
    <t>CARGO</t>
  </si>
  <si>
    <t>PRESIDENTE JAC</t>
  </si>
  <si>
    <t>MIGUEL ISACIO DIAZ</t>
  </si>
  <si>
    <t>ANTONIO CID</t>
  </si>
  <si>
    <t>NELDA PEREZ</t>
  </si>
  <si>
    <t>CLARA LUZ HEREDIA</t>
  </si>
  <si>
    <t>SECRETARIA</t>
  </si>
  <si>
    <t>ONELBIA PICHARDO</t>
  </si>
  <si>
    <t>RODOLFO NELSON CASTRO</t>
  </si>
  <si>
    <t>MENSAJERO EXTERNO</t>
  </si>
  <si>
    <t>KERKDENNY A. MEDINA .</t>
  </si>
  <si>
    <t>MARINO ANT. VERAS ROSA</t>
  </si>
  <si>
    <t>RAMON MORBAN</t>
  </si>
  <si>
    <t>RANDYS RAFAEL PEÑA LARA</t>
  </si>
  <si>
    <t>PRIMITIVO ALBERTO QUELIZ</t>
  </si>
  <si>
    <t>JARVIK RAFAEL CORSINO R</t>
  </si>
  <si>
    <t>JOHN RICHARD MEJIA PEREZ</t>
  </si>
  <si>
    <t>DIRECTOR DE CIAA</t>
  </si>
  <si>
    <t>JOAN GIL MORETA</t>
  </si>
  <si>
    <t>ULISES DAVID MENDOZA P.</t>
  </si>
  <si>
    <t>ROCKY JODOR ARISMENDY P</t>
  </si>
  <si>
    <t>VICENTE HERNANDEZ PEÑA</t>
  </si>
  <si>
    <t>CONSERJE</t>
  </si>
  <si>
    <t>SANDRA MERCEDES BERG V</t>
  </si>
  <si>
    <t>JONATHAN ALB. VALDEZ C.</t>
  </si>
  <si>
    <t>ANA CRISTINA NOLASCO G.</t>
  </si>
  <si>
    <t>ROSA ALTAGRACIA MATOS</t>
  </si>
  <si>
    <t>ANALISTA FINANCIERO</t>
  </si>
  <si>
    <t>ANEURIS JOSE DOMINGUEZ</t>
  </si>
  <si>
    <t>INGRID VASQUEZ PEGUERO</t>
  </si>
  <si>
    <t>MENSAJERA INTERNA</t>
  </si>
  <si>
    <t>LUISA VARGAS ALMANZAR</t>
  </si>
  <si>
    <t>ARTEMISA SENCION ENC.</t>
  </si>
  <si>
    <t>GERMAN FCO. BENCOSME E.</t>
  </si>
  <si>
    <t>HECTOR J.CHRISTOFER SANCHEZ</t>
  </si>
  <si>
    <t>ANGELA REYES SANTOS</t>
  </si>
  <si>
    <t>SABRINA PICHARDO PAYANO</t>
  </si>
  <si>
    <t>CLARA LUZ LIZARDO LIZARDO</t>
  </si>
  <si>
    <t>SORIBEL DIAZ DEBEL</t>
  </si>
  <si>
    <t>ELIZABETH PAULINO NUÑEZ</t>
  </si>
  <si>
    <t>JOSE A. CRISTOPHER PARRA</t>
  </si>
  <si>
    <t>CARLOS EDUARDO SANTANA</t>
  </si>
  <si>
    <t>JESENIA ORTIZ OSORIA</t>
  </si>
  <si>
    <t>JOSE ALBERTO NOVAS G.</t>
  </si>
  <si>
    <t>MENSAJERO INTERNO</t>
  </si>
  <si>
    <t>JUAN CARLOS SOTO GALAN</t>
  </si>
  <si>
    <t>PAOLA MASSIEL MENDOZA</t>
  </si>
  <si>
    <t>MANUEL ENRIQUE ABBOTT</t>
  </si>
  <si>
    <t>NATANAEL PEREZ DIAZ</t>
  </si>
  <si>
    <t>YAQUELIN FELIZ ABREU</t>
  </si>
  <si>
    <t>EUCEBIA MERCEDES ROMERO</t>
  </si>
  <si>
    <t>MIGDALIA RAMIREZ C.</t>
  </si>
  <si>
    <t>JENNIFFER J. AMARANTE C.</t>
  </si>
  <si>
    <t>JOEL RAFAEL LLUBERES G</t>
  </si>
  <si>
    <t>MARIA LUISA HERNANDEZ R</t>
  </si>
  <si>
    <t>JUBERKIS LUCIANO FAMILIA</t>
  </si>
  <si>
    <t>ELADIO ANTONIO ALVARES J.</t>
  </si>
  <si>
    <t>CHOFER</t>
  </si>
  <si>
    <t>AUXILIAR DE ALMACEN</t>
  </si>
  <si>
    <t>RECEPCIONISTA</t>
  </si>
  <si>
    <t>JOAQUIN B. FELIZ F.</t>
  </si>
  <si>
    <t>MIGUEL A. VASQUEZ PIMENTEL</t>
  </si>
  <si>
    <t>DEYANIRA VASQUEZ MARTINEZ</t>
  </si>
  <si>
    <t>EDWARD  ESPINOSA M.</t>
  </si>
  <si>
    <t>VICTOR MANUEL CRUZ</t>
  </si>
  <si>
    <t>ESTEFFANY JIMENEZ JUSTO</t>
  </si>
  <si>
    <t>MIGUEL ARTURO BOU</t>
  </si>
  <si>
    <t>ILKANIA ARIELA RAMIREZ</t>
  </si>
  <si>
    <t>ANA M. RODRIGUEZ N.</t>
  </si>
  <si>
    <t>MIGUEL ANTONIO CRUZ</t>
  </si>
  <si>
    <t>ANALISTA DE ACCESIBILIDAD</t>
  </si>
  <si>
    <t>ENMANUEL SOUFFRONT T.</t>
  </si>
  <si>
    <t>ROSARIO RINCON PICHARDO</t>
  </si>
  <si>
    <t>No.</t>
  </si>
  <si>
    <t>ASISTENTE DEL PRESIDENTE</t>
  </si>
  <si>
    <t>EUCLIDES PEÑALO DE LOS SANTOS</t>
  </si>
  <si>
    <t>JOSE ALBERTO JIMENEZ INOA</t>
  </si>
  <si>
    <t>RADHAMES MARTINEZ ALV.</t>
  </si>
  <si>
    <t>SOFIA CAMACHO OVALLES</t>
  </si>
  <si>
    <t>MIRIAN NOYOLA SALOMON</t>
  </si>
  <si>
    <t>TECNICA EN COMPRAS</t>
  </si>
  <si>
    <t>DIGITADOR</t>
  </si>
  <si>
    <t>JULENNY M. ALEJO VASQUEZ</t>
  </si>
  <si>
    <t>ANTONIO ORTIZ ORTIZ</t>
  </si>
  <si>
    <t>ASESOR FINANCIERO</t>
  </si>
  <si>
    <t>AUXILIAR ADMINISTRATIVO</t>
  </si>
  <si>
    <t>JUANA ALTAGRACIA PEREZ</t>
  </si>
  <si>
    <t>EVELINA DELMONTE VERAS</t>
  </si>
  <si>
    <t>ESTATUS</t>
  </si>
  <si>
    <t>AREA</t>
  </si>
  <si>
    <t>PRESIDENCIA</t>
  </si>
  <si>
    <t>CIAA</t>
  </si>
  <si>
    <t>DEPARTAMENTO ADMINISTRATIVO</t>
  </si>
  <si>
    <t>DEPARTAMENTO JURIDICO</t>
  </si>
  <si>
    <t>SECCION DE ARCHIVO Y CORRESPONDENCIA</t>
  </si>
  <si>
    <t>DEPARTAMENTO FINANCIERO</t>
  </si>
  <si>
    <t>DEPARTAMENTO DE RECURSOS HUMANOS</t>
  </si>
  <si>
    <t>DEPARTAMENTO DE TRANSPORTE AEREO</t>
  </si>
  <si>
    <t>SECCION DE ESTADISTICA</t>
  </si>
  <si>
    <t>SECCION DE ALMACEN Y SUMINISTRO</t>
  </si>
  <si>
    <t>DIVISION DE FACILITACION</t>
  </si>
  <si>
    <t>DIVISION DE CONTABILIDAD</t>
  </si>
  <si>
    <t>DIVISION DE CALIDAD</t>
  </si>
  <si>
    <t>DIVISION DE FALICITACION</t>
  </si>
  <si>
    <t>DIVISION DE COMUNICACIONES</t>
  </si>
  <si>
    <t>MARIA TAVERAS VICENTE</t>
  </si>
  <si>
    <t>DOLORES  TEJADA CRUZ</t>
  </si>
  <si>
    <t>LUIS DE JESUS ORTEGA</t>
  </si>
  <si>
    <t>CESAR ANTONIO FONTANA</t>
  </si>
  <si>
    <t>PARALEGAL</t>
  </si>
  <si>
    <t>JACQUELINE PEÑA PAYANO</t>
  </si>
  <si>
    <t>LEYDI LAURA TIRADO SANCHEZ</t>
  </si>
  <si>
    <t>ANALISTA DE COMPRAS</t>
  </si>
  <si>
    <t>ANALISTA DE PRESUPUESTO</t>
  </si>
  <si>
    <t>DE CARRERA</t>
  </si>
  <si>
    <t>ESTATUS SIMPLIFICADO</t>
  </si>
  <si>
    <t>PERIODISTA</t>
  </si>
  <si>
    <t>BIENVENIDO E. LEON DE JESUS</t>
  </si>
  <si>
    <t>EDUARDO JOSE GUZMAN</t>
  </si>
  <si>
    <t>CARLOS MANUEL CAMILO GIL</t>
  </si>
  <si>
    <t>DIONIS ARMANDO ZORRILLA</t>
  </si>
  <si>
    <t>AYUDANTE DE MANTENIMIENTO</t>
  </si>
  <si>
    <t>DIVISION TECNICA JURIDICA DEL DTA</t>
  </si>
  <si>
    <t>DIVISION DE SERVICIOS GENERALES</t>
  </si>
  <si>
    <t>JOSE ERNESTO MARTE PIANTINI</t>
  </si>
  <si>
    <t>SUPERVISORA DE MANTENIMIENTO</t>
  </si>
  <si>
    <t>YISEL BAUTISTA CABRERA</t>
  </si>
  <si>
    <t>JACOBO PEÑA MATIA</t>
  </si>
  <si>
    <t>MIRANDA RECKER MANZUETA</t>
  </si>
  <si>
    <t>MARIA ARROYO LUNA</t>
  </si>
  <si>
    <t>FAVIO CORDERO PAREDES</t>
  </si>
  <si>
    <t>LEIDY RODRIGUEZ TAVERAS</t>
  </si>
  <si>
    <t>GLORIEL CRUZ MEJIA</t>
  </si>
  <si>
    <t>JORDANIA CALDERON DE LA CRUZ</t>
  </si>
  <si>
    <t>PEDRO JOSE ALMANZAR</t>
  </si>
  <si>
    <t>ALBERTO ALVARADO ARNAUD</t>
  </si>
  <si>
    <t>VICTOR MUÑOZ HERNANDEZ</t>
  </si>
  <si>
    <t>JHOEL FERRERAS REYES</t>
  </si>
  <si>
    <t xml:space="preserve">MARCOS RAMIREZ LOPEZ </t>
  </si>
  <si>
    <t>YAMIL MELLA RODRIGUEZ</t>
  </si>
  <si>
    <t>ALEXANDRA GURIDIS SOLIS</t>
  </si>
  <si>
    <t>CAMILA ELISA RODRIGUEZ RAMIREZ</t>
  </si>
  <si>
    <t>YOMERY RODRIGUEZ ESPINAL</t>
  </si>
  <si>
    <t>MAYRA COCHON TRUJILLO</t>
  </si>
  <si>
    <t>RAMON NUÑEZ BURGOS</t>
  </si>
  <si>
    <t>PAOLA PLA PUELLO</t>
  </si>
  <si>
    <t>GABRIEL CRUZ RODRIGUEZ</t>
  </si>
  <si>
    <t>LUIS GEROMINO CUSTODIO</t>
  </si>
  <si>
    <t>MAIRELY PERALTA MARTINEZ</t>
  </si>
  <si>
    <t>INSPECTORA DE FACILITACION</t>
  </si>
  <si>
    <t>TECNICO ADMINISTRATIVO</t>
  </si>
  <si>
    <t>DISEÑADOR DE PAGINA WEB</t>
  </si>
  <si>
    <t>RELACIONISTA PUBLICO</t>
  </si>
  <si>
    <t>CAMARERO</t>
  </si>
  <si>
    <t>DIVISION DE ELABORACION DE DOCUMENTOS</t>
  </si>
  <si>
    <t>DIVISION DE PLANIFICACION Y DESARROLLO</t>
  </si>
  <si>
    <t>DEPARTAMENTO DE TECNOLOGIA</t>
  </si>
  <si>
    <t>SECCION DE OPERACIONES AEREAS</t>
  </si>
  <si>
    <t xml:space="preserve">DEPARTAMENTO DE TECNOLOGIA </t>
  </si>
  <si>
    <t>ANALISTA DE FACTIBILIDAD</t>
  </si>
  <si>
    <t>ENCARGADA DE ARCHIVO Y CORRESPONDENCIA</t>
  </si>
  <si>
    <t>JUANA I. LEBRON QUEVEDO</t>
  </si>
  <si>
    <t>EPIFANIO JOSE BALBUENA R.</t>
  </si>
  <si>
    <t>HERMES MECCARIELLO CADIZ</t>
  </si>
  <si>
    <t>EDITH ANDRES AGUASANTA R.</t>
  </si>
  <si>
    <t>HENRRY DANIEL GENAO TEJADA</t>
  </si>
  <si>
    <t>ARSENIO MAÑON DE LA CRUZ</t>
  </si>
  <si>
    <t>RAMMYZU RAMSSETTE ROJAS F</t>
  </si>
  <si>
    <t>FERNANDO JOSE ENCARNACION</t>
  </si>
  <si>
    <t>ARLEN ISRAEL GUZMAN MORENO</t>
  </si>
  <si>
    <t>ANA YERALDY DE LA CRUZ LARA</t>
  </si>
  <si>
    <t>ZAIRA CRISTINA ALBA MANZANILLO</t>
  </si>
  <si>
    <t>DOMINGA MARTINEZ ARIAS</t>
  </si>
  <si>
    <t>AIDA VALDEZ LEBRON</t>
  </si>
  <si>
    <t>ESTELY ALT.MEDINA PANTALEON</t>
  </si>
  <si>
    <t>MELVIN JULIO MATEO DIAZ</t>
  </si>
  <si>
    <t>EMMANUEL CEPEDA LORA</t>
  </si>
  <si>
    <t>ANDREA CAMILA ESPINAL</t>
  </si>
  <si>
    <t>IRMENIA PEÑA GARCIA</t>
  </si>
  <si>
    <t>OFICINA DE ACCESO A LA INFORMACION</t>
  </si>
  <si>
    <t>FOTOCOPIADOR</t>
  </si>
  <si>
    <t>CARMEN RUIZ LUGO</t>
  </si>
  <si>
    <t>CARLOS EDUARDO CESPEDES</t>
  </si>
  <si>
    <t>JOSE FRANCISCO ARIAS</t>
  </si>
  <si>
    <t>YERANIA DIFO UPIA</t>
  </si>
  <si>
    <t>BILBANIA GUILLEN PASCUAL</t>
  </si>
  <si>
    <t>YARINET ERNESTINA CRUZ CUSTODIO</t>
  </si>
  <si>
    <t>MARIA A. MENDOZA BARRERA</t>
  </si>
  <si>
    <t>SECRETARIA DEL PLENO DE LA JAC</t>
  </si>
  <si>
    <t>VICTOR BELTRE</t>
  </si>
  <si>
    <t>SANDRA MONTERO PAULINO</t>
  </si>
  <si>
    <t>ELIZABETH ESTEPAN FRANCO</t>
  </si>
  <si>
    <t>ERIKA LUCIA LOPEZ</t>
  </si>
  <si>
    <t>MERCEDES DEL C. COLLADO</t>
  </si>
  <si>
    <t>ARMANDO JOSE DE LA CRUZ</t>
  </si>
  <si>
    <t>DISEÑADOR GRAFICO</t>
  </si>
  <si>
    <t>JUAN  YSIDRO GARCIA CASTILLO</t>
  </si>
  <si>
    <t>ASESORA PLANIFICACION Y DESARROLLO</t>
  </si>
  <si>
    <t>DOMINGO CAMPOS SANTOS</t>
  </si>
  <si>
    <t>CLEOVIC RODRIGUEZ GUZMAN</t>
  </si>
  <si>
    <t>ARACEIDYS DIAZ</t>
  </si>
  <si>
    <t>CAMARERA</t>
  </si>
  <si>
    <t>JOHANNA N. DIAZ SANCHEZ</t>
  </si>
  <si>
    <t>HUMBERTO JOSE BRITO GOMEZ</t>
  </si>
  <si>
    <t>PEDRO MIGUEL CASTILLO</t>
  </si>
  <si>
    <t>DIOLANYI FRANCHESCA MARTE</t>
  </si>
  <si>
    <t>DANIELA CALDERON POLANCO</t>
  </si>
  <si>
    <t>COORDINADORA MEDICA</t>
  </si>
  <si>
    <t>MEDICO</t>
  </si>
  <si>
    <t>SUELDO BRUTO RD$</t>
  </si>
  <si>
    <t>ISR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</si>
  <si>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</si>
  <si>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</si>
  <si>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</si>
  <si>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</si>
  <si>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</si>
  <si>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</si>
  <si>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COOPERATIVA</t>
  </si>
  <si>
    <t>OTROS INGRESOS</t>
  </si>
  <si>
    <t>SUELDO NETO</t>
  </si>
  <si>
    <t>TOTAL DESCUENTO</t>
  </si>
  <si>
    <t>JEWINSON MONTES DE OCA</t>
  </si>
  <si>
    <t>GENERO</t>
  </si>
  <si>
    <t>MASCULINO</t>
  </si>
  <si>
    <t>FEMENINO</t>
  </si>
  <si>
    <t>ANALISTA LEGAL TRANSPORTE AEREO</t>
  </si>
  <si>
    <t>TECNICO INVESTIGACION ACCIDENTE AVIACION</t>
  </si>
  <si>
    <t>ENCARGADO DIVISION DE CONTABILIDAD</t>
  </si>
  <si>
    <t>ANALISTA RECURSOS HUMANOS</t>
  </si>
  <si>
    <t>ENCARGADO SECCION OPERACIONES AEREAS</t>
  </si>
  <si>
    <t>ENCARGADO DIV. DE ECONOMIA DEL TRANSPORTE AEREO</t>
  </si>
  <si>
    <t xml:space="preserve">ENCARGADO SECCION DE ESTADISTICA </t>
  </si>
  <si>
    <t>ENCARGADA DEPARTAMENTO TRANSPORTE AEREO</t>
  </si>
  <si>
    <t>INVESTIGADOR ACCIDENTESDE AVIACION</t>
  </si>
  <si>
    <t>TECNICO CONTROL DE BIENES</t>
  </si>
  <si>
    <t>ANALISTA DE ACUERDOS INTERNACIONALES</t>
  </si>
  <si>
    <t>ENCARGADO DIVISION SERVICIOS GENERALES</t>
  </si>
  <si>
    <t>ENCARGADA DEPARTAMENTO RECURSOS HUMANOS</t>
  </si>
  <si>
    <t>ENCARGADA DEPARTAMENTO ADMINISTRATIVO</t>
  </si>
  <si>
    <t>ENCARGADO DIVISION DE COMPRAS</t>
  </si>
  <si>
    <t>ENCARGADO DIV. ELABORACION DOCUMENTOS</t>
  </si>
  <si>
    <t>ENCARGADA DE FISCALIZACION</t>
  </si>
  <si>
    <t>ENCARGADO DEPARTAMENTO TECNOLOGIA</t>
  </si>
  <si>
    <t>TECNICA ADMINISTRATIVA</t>
  </si>
  <si>
    <t>ENCARGADA DIVISION ASUNTOS Y LITIGIOS</t>
  </si>
  <si>
    <t>SECRETARIA DE LA JAC</t>
  </si>
  <si>
    <t xml:space="preserve">Elaborado por: </t>
  </si>
  <si>
    <t>Aprobado por:</t>
  </si>
  <si>
    <t>DIV. DE ECONOMIA DEL TRANSPORTE AEREO</t>
  </si>
  <si>
    <t>LIBRE NOMBRAMIENTO Y REMOCION</t>
  </si>
  <si>
    <t>ENMANUEL ANT. COLLANTE GUZMAN</t>
  </si>
  <si>
    <t>Fuente: Departamento Financiero - Junta de Aviación Civil</t>
  </si>
  <si>
    <t>FAUSTO DE JESUS GERMAN S.</t>
  </si>
  <si>
    <t>SUPERVISOR MAYORDOMIA</t>
  </si>
  <si>
    <t>INSPECTOR DE OPERACIONES</t>
  </si>
  <si>
    <t>FRANYELI PAYANO VALDEZ</t>
  </si>
  <si>
    <t>ALBERY SANTOS PEREZ</t>
  </si>
  <si>
    <t>JEFFERSON VENTURA DE LA CRUZ</t>
  </si>
  <si>
    <t>ESTHER CAROLINA CAPELLAN</t>
  </si>
  <si>
    <t>FIORD DALUZ DEL VILLAR G.</t>
  </si>
  <si>
    <t>JOSE MIGUEL MARTE R</t>
  </si>
  <si>
    <t>CARMEN M. ALMANZAR</t>
  </si>
  <si>
    <t>PAMELA M. RIVAS AMADOR</t>
  </si>
  <si>
    <t>JESUS PATRICIO MARTINEZ</t>
  </si>
  <si>
    <t>JOHANSY PEÑA CABRAL</t>
  </si>
  <si>
    <t>GESTORA DE PROTOCOLO</t>
  </si>
  <si>
    <t>ENCARGADA INTERINA SERVICIOS GENERALES</t>
  </si>
  <si>
    <t>DIVISION DE LITIGIOS</t>
  </si>
  <si>
    <t>DIVISION DE COMPRAS Y CONTRATACIONES</t>
  </si>
  <si>
    <t>CARLA YARISSA DOMINGUEZ</t>
  </si>
  <si>
    <t>HILARY DE PEÑA</t>
  </si>
  <si>
    <t>ENCARGADO DEPARTAMENTO JURIDICO</t>
  </si>
  <si>
    <t>COORDINADORA ASUNTOS INTERNACIONALES</t>
  </si>
  <si>
    <t xml:space="preserve">ANALISTA LEGAL </t>
  </si>
  <si>
    <t>ANALISTA DE ASUNTOS INTERNACIONALES</t>
  </si>
  <si>
    <t>TECNICA DE ASUNTOS INTERNACIONALES</t>
  </si>
  <si>
    <t>ENCARGADA DE ALMACEN Y SUMINISTRO</t>
  </si>
  <si>
    <t>TECNICO DE RECUERSOS HUMANOS</t>
  </si>
  <si>
    <t>ANALISTA DE PLANIFICACION</t>
  </si>
  <si>
    <t>ENCARGADO DE TRANSPORTACION</t>
  </si>
  <si>
    <t>TECNICA SERVICIOS DE INFORMACION</t>
  </si>
  <si>
    <t>ANALISTA DE GESTION DE CALIDAD</t>
  </si>
  <si>
    <t>ANALISTA DE CALIDAD</t>
  </si>
  <si>
    <t>ROMULO PEGUERO PEÑA</t>
  </si>
  <si>
    <t>ANYA OVIEDO MEJIA</t>
  </si>
  <si>
    <t>GESTORA DE REDES SOCIALES</t>
  </si>
  <si>
    <t>JULIA MONTAS MUESES</t>
  </si>
  <si>
    <t>CARLOS GUERRERO VILLAR</t>
  </si>
  <si>
    <t>KENIA CUEVAS RAMIREZ</t>
  </si>
  <si>
    <t>BRENDA CAROLINA DE LEON G.</t>
  </si>
  <si>
    <t>BIENVENIDO MALDONADO</t>
  </si>
  <si>
    <t>SHELLSWMTK ARIAS</t>
  </si>
  <si>
    <t>JOSE ALBERTO SANTOS</t>
  </si>
  <si>
    <t>NEUDIS JOSE SANTOS FRIAS</t>
  </si>
  <si>
    <t>GANDARI PARADAS MEDRANO</t>
  </si>
  <si>
    <t>ENCARGADA DIVISION DE CALIDAD</t>
  </si>
  <si>
    <t>YAHAIRA GARCIA MORAN</t>
  </si>
  <si>
    <t>DIANA CAROLIN CASTILLO</t>
  </si>
  <si>
    <t>ENCARGADO INT. DIVISION FACILITACION</t>
  </si>
  <si>
    <t>ANALISTA DE DATOS ESTADISTICOS</t>
  </si>
  <si>
    <t>ANALISTA LEGAL</t>
  </si>
  <si>
    <t>MERY JOSELYN BAEZ LARA</t>
  </si>
  <si>
    <t>JENNIFFER PEREZ TERRERO</t>
  </si>
  <si>
    <t>LIBARDO PEREZ CARVAJAL</t>
  </si>
  <si>
    <t>CARMEN ICELSA MARTE</t>
  </si>
  <si>
    <t>SOPORTE TECNICO</t>
  </si>
  <si>
    <t>MAYO 2022</t>
  </si>
  <si>
    <t>TECNICO INVESTIGADOR ACCIDENTE AVIACION</t>
  </si>
  <si>
    <t>SOPORTE MESA DE AYUDA</t>
  </si>
  <si>
    <t>TECNICO DE CONTABILIDAD</t>
  </si>
  <si>
    <t>TECNICO EN ARCHIVISTICA</t>
  </si>
  <si>
    <t>ADMINISTRADOR DE REDES Y COMUNICACIONES</t>
  </si>
  <si>
    <t>ANALISTA LEGAL DE TRANSPORTE AEREO</t>
  </si>
  <si>
    <t>SUPERVISOR DE EMERGENCIA</t>
  </si>
  <si>
    <t>TECNICA DE CONTABILIDAD</t>
  </si>
  <si>
    <t>TECNICA EN DATOS ESTADISTICOS</t>
  </si>
  <si>
    <t>TECNICA EN ASUNTOS INTERNACIONALES</t>
  </si>
  <si>
    <t>OFICIAL DE ACCESO A LA INFORMACION</t>
  </si>
  <si>
    <t>INDIRA EVINS PUELLO</t>
  </si>
  <si>
    <t>INSPECTOR DE FACILITACION</t>
  </si>
  <si>
    <t>Fecha de registro: hasta el 03 de junio del 2022. 2:16 p.m.</t>
  </si>
  <si>
    <t>Fecha de imputación: hasta el 31 de mayo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</si>
</sst>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name val="Calibri"/>
      <family val="2"/>
      <scheme val="minor"/>
    </font>
    <font>
      <b/>
      <sz val="16"/>
      <name val="Times New Roman"/>
      <family val="1"/>
    </font>
    <font>
      <b/>
      <sz val="18"/>
      <name val="Times New Roman"/>
      <family val="1"/>
    </font>
    <font>
      <b/>
      <sz val="8"/>
      <name val="Times New Roman"/>
      <family val="1"/>
    </font>
    <font>
      <b/>
      <sz val="11"/>
      <name val="Arial"/>
      <family val="2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48">
    <xf numFmtId="0" fontId="0" fillId="0" borderId="0" xfId="0"/>
    <xf numFmtId="0" fontId="5" fillId="0" borderId="0" xfId="0" applyFont="1"/>
    <xf numFmtId="164" fontId="5" fillId="0" borderId="0" xfId="1" applyFont="1"/>
    <xf numFmtId="0" fontId="5" fillId="0" borderId="0" xfId="0" applyFont="1" applyAlignment="1">
      <alignment horizontal="center"/>
    </xf>
    <xf numFmtId="164" fontId="5" fillId="0" borderId="0" xfId="0" applyNumberFormat="1" applyFont="1"/>
    <xf numFmtId="43" fontId="5" fillId="0" borderId="0" xfId="0" applyNumberFormat="1" applyFont="1"/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164" fontId="8" fillId="2" borderId="14" xfId="1" applyFont="1" applyFill="1" applyBorder="1" applyAlignment="1">
      <alignment horizontal="center" vertical="center" wrapText="1"/>
    </xf>
    <xf numFmtId="164" fontId="8" fillId="2" borderId="15" xfId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2"/>
    </xf>
    <xf numFmtId="0" fontId="9" fillId="0" borderId="0" xfId="0" applyFont="1"/>
    <xf numFmtId="0" fontId="9" fillId="0" borderId="0" xfId="0" applyFont="1" applyAlignment="1">
      <alignment vertical="center"/>
    </xf>
    <xf numFmtId="164" fontId="8" fillId="2" borderId="17" xfId="1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wrapText="1"/>
    </xf>
    <xf numFmtId="164" fontId="8" fillId="2" borderId="3" xfId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left"/>
    </xf>
    <xf numFmtId="164" fontId="10" fillId="0" borderId="9" xfId="1" applyFont="1" applyFill="1" applyBorder="1" applyAlignment="1">
      <alignment horizontal="left"/>
    </xf>
    <xf numFmtId="164" fontId="10" fillId="0" borderId="9" xfId="1" applyFont="1" applyFill="1" applyBorder="1" applyAlignment="1">
      <alignment horizontal="center"/>
    </xf>
    <xf numFmtId="164" fontId="10" fillId="0" borderId="16" xfId="1" applyFont="1" applyFill="1" applyBorder="1" applyAlignment="1">
      <alignment horizontal="center"/>
    </xf>
    <xf numFmtId="0" fontId="10" fillId="0" borderId="0" xfId="0" applyFont="1"/>
    <xf numFmtId="164" fontId="10" fillId="0" borderId="9" xfId="1" applyFont="1" applyFill="1" applyBorder="1"/>
    <xf numFmtId="0" fontId="10" fillId="0" borderId="9" xfId="0" applyFont="1" applyFill="1" applyBorder="1"/>
    <xf numFmtId="164" fontId="10" fillId="0" borderId="19" xfId="1" applyFont="1" applyFill="1" applyBorder="1" applyAlignment="1">
      <alignment horizontal="center"/>
    </xf>
    <xf numFmtId="164" fontId="10" fillId="0" borderId="0" xfId="1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0" fillId="0" borderId="9" xfId="0" applyFont="1" applyBorder="1"/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1714500</xdr:colOff>
      <xdr:row>202</xdr:row>
      <xdr:rowOff>0</xdr:rowOff>
    </xdr:from>
    <xdr:to>
      <xdr:col>2</xdr:col>
      <xdr:colOff>1838324</xdr:colOff>
      <xdr:row>208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1849E5-8A94-4A4B-9CC9-9B1D6628D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34716720"/>
          <a:ext cx="2486024" cy="1106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685800</xdr:colOff>
      <xdr:row>201</xdr:row>
      <xdr:rowOff>171450</xdr:rowOff>
    </xdr:from>
    <xdr:to>
      <xdr:col>11</xdr:col>
      <xdr:colOff>828675</xdr:colOff>
      <xdr:row>207</xdr:row>
      <xdr:rowOff>133350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9571BD7C-8B09-440F-8FFE-774BAAEBD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4691360" y="34705290"/>
          <a:ext cx="1704975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493182</xdr:colOff>
      <xdr:row>175</xdr:row>
      <xdr:rowOff>57150</xdr:rowOff>
    </xdr:from>
    <xdr:to>
      <xdr:col>15</xdr:col>
      <xdr:colOff>69124</xdr:colOff>
      <xdr:row>178</xdr:row>
      <xdr:rowOff>167922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AEC4131-5D1E-415A-A6B2-D17757CF6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82782" y="25990550"/>
          <a:ext cx="1411818" cy="881241"/>
        </a:xfrm>
        <a:prstGeom prst="rect">
          <a:avLst/>
        </a:prstGeom>
      </xdr:spPr>
    </xdr:pic>
    <xdr:clientData/>
  </xdr:twoCellAnchor>
  <xdr:oneCellAnchor>
    <xdr:from>
      <xdr:col>13</xdr:col>
      <xdr:colOff>433915</xdr:colOff>
      <xdr:row>88</xdr:row>
      <xdr:rowOff>116417</xdr:rowOff>
    </xdr:from>
    <xdr:ext cx="1542857" cy="742857"/>
    <xdr:pic>
      <xdr:nvPicPr>
        <xdr:cNvPr id="5" name="Imagen 4">
          <a:extLst>
            <a:ext uri="{FF2B5EF4-FFF2-40B4-BE49-F238E27FC236}">
              <a16:creationId xmlns:a16="http://schemas.microsoft.com/office/drawing/2014/main" id="{CA132A1D-25E8-4C0E-B8CD-229BC1C52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89455" y="13108517"/>
          <a:ext cx="1542857" cy="742857"/>
        </a:xfrm>
        <a:prstGeom prst="rect">
          <a:avLst/>
        </a:prstGeom>
      </xdr:spPr>
    </xdr:pic>
    <xdr:clientData/>
  </xdr:oneCellAnchor>
  <xdr:oneCellAnchor>
    <xdr:from>
      <xdr:col>13</xdr:col>
      <xdr:colOff>433915</xdr:colOff>
      <xdr:row>1</xdr:row>
      <xdr:rowOff>116417</xdr:rowOff>
    </xdr:from>
    <xdr:ext cx="1542857" cy="742857"/>
    <xdr:pic>
      <xdr:nvPicPr>
        <xdr:cNvPr id="6" name="Imagen 5">
          <a:extLst>
            <a:ext uri="{FF2B5EF4-FFF2-40B4-BE49-F238E27FC236}">
              <a16:creationId xmlns:a16="http://schemas.microsoft.com/office/drawing/2014/main" id="{5D1C3844-7CE2-4833-8982-57EB8CA36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89455" y="565997"/>
          <a:ext cx="1542857" cy="74285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213"/>
  <sheetViews>
    <sheetView showGridLines="0" tabSelected="1" zoomScale="90" zoomScaleNormal="90" workbookViewId="0">
      <selection activeCell="O207" sqref="O207"/>
    </sheetView>
  </sheetViews>
  <sheetFormatPr baseColWidth="10" defaultColWidth="11.42578125" defaultRowHeight="15" x14ac:dyDescent="0.25"/>
  <cols>
    <col min="1" max="1" width="5" style="1" bestFit="1" customWidth="1"/>
    <col min="2" max="2" width="31" style="1" bestFit="1" customWidth="1"/>
    <col min="3" max="3" width="47" style="1" bestFit="1" customWidth="1"/>
    <col min="4" max="4" width="31.28515625" style="1" bestFit="1" customWidth="1"/>
    <col min="5" max="5" width="38" style="1" bestFit="1" customWidth="1"/>
    <col min="6" max="6" width="12.7109375" style="3" bestFit="1" customWidth="1"/>
    <col min="7" max="7" width="14.140625" style="1" customWidth="1"/>
    <col min="8" max="8" width="10.28515625" style="1" customWidth="1"/>
    <col min="9" max="9" width="7.7109375" style="1" customWidth="1"/>
    <col min="10" max="10" width="12.28515625" style="2" customWidth="1"/>
    <col min="11" max="11" width="15.28515625" style="2" customWidth="1"/>
    <col min="12" max="12" width="18.5703125" style="1" customWidth="1"/>
    <col min="13" max="14" width="12" style="1" customWidth="1"/>
    <col min="15" max="15" width="14.5703125" style="1" customWidth="1"/>
    <col min="16" max="16" width="10.7109375" style="1" bestFit="1" customWidth="1"/>
    <col min="17" max="17" width="13.7109375" style="1" customWidth="1"/>
    <col min="18" max="18" width="13.85546875" style="1" customWidth="1"/>
    <col min="19" max="16384" width="11.42578125" style="1"/>
  </cols>
  <sheetData>
    <row r="1" spans="1:18" ht="19.5" thickBot="1" x14ac:dyDescent="0.3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8" ht="22.5" x14ac:dyDescent="0.3">
      <c r="A2" s="23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5"/>
    </row>
    <row r="3" spans="1:18" ht="20.25" x14ac:dyDescent="0.3">
      <c r="A3" s="26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8"/>
    </row>
    <row r="4" spans="1:18" ht="18.75" x14ac:dyDescent="0.3">
      <c r="A4" s="29" t="s">
        <v>2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1"/>
    </row>
    <row r="5" spans="1:18" ht="19.5" thickBot="1" x14ac:dyDescent="0.35">
      <c r="A5" s="20" t="s">
        <v>310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3"/>
    </row>
    <row r="6" spans="1:18" s="35" customFormat="1" ht="21.75" thickBot="1" x14ac:dyDescent="0.2">
      <c r="A6" s="6" t="s">
        <v>77</v>
      </c>
      <c r="B6" s="7" t="s">
        <v>3</v>
      </c>
      <c r="C6" s="7" t="s">
        <v>4</v>
      </c>
      <c r="D6" s="6" t="s">
        <v>92</v>
      </c>
      <c r="E6" s="8" t="s">
        <v>93</v>
      </c>
      <c r="F6" s="9" t="s">
        <v>226</v>
      </c>
      <c r="G6" s="10" t="s">
        <v>213</v>
      </c>
      <c r="H6" s="10" t="s">
        <v>214</v>
      </c>
      <c r="I6" s="10" t="s">
        <v>215</v>
      </c>
      <c r="J6" s="10" t="s">
        <v>216</v>
      </c>
      <c r="K6" s="10" t="s">
        <v>217</v>
      </c>
      <c r="L6" s="10" t="s">
        <v>218</v>
      </c>
      <c r="M6" s="10" t="s">
        <v>219</v>
      </c>
      <c r="N6" s="12" t="s">
        <v>220</v>
      </c>
      <c r="O6" s="11" t="s">
        <v>221</v>
      </c>
      <c r="P6" s="10" t="s">
        <v>222</v>
      </c>
      <c r="Q6" s="10" t="s">
        <v>224</v>
      </c>
      <c r="R6" s="10" t="s">
        <v>223</v>
      </c>
    </row>
    <row r="7" spans="1:18" s="41" customFormat="1" ht="11.25" x14ac:dyDescent="0.2">
      <c r="A7" s="36">
        <v>1</v>
      </c>
      <c r="B7" s="37" t="s">
        <v>128</v>
      </c>
      <c r="C7" s="37" t="s">
        <v>5</v>
      </c>
      <c r="D7" s="38" t="s">
        <v>253</v>
      </c>
      <c r="E7" s="38" t="s">
        <v>94</v>
      </c>
      <c r="F7" s="39" t="s">
        <v>227</v>
      </c>
      <c r="G7" s="39">
        <v>300000</v>
      </c>
      <c r="H7" s="39">
        <v>60194.49</v>
      </c>
      <c r="I7" s="39">
        <v>50</v>
      </c>
      <c r="J7" s="39">
        <f>G7*2.87%</f>
        <v>8610</v>
      </c>
      <c r="K7" s="40">
        <f>162625*3.04%</f>
        <v>4943.8</v>
      </c>
      <c r="L7" s="39">
        <v>6236.24</v>
      </c>
      <c r="M7" s="39">
        <v>0</v>
      </c>
      <c r="N7" s="39">
        <v>0</v>
      </c>
      <c r="O7" s="39">
        <v>0</v>
      </c>
      <c r="P7" s="39">
        <v>0</v>
      </c>
      <c r="Q7" s="39">
        <f>+H7+I7+J7+K7+L7+M7+N7+O7</f>
        <v>80034.53</v>
      </c>
      <c r="R7" s="39">
        <f t="shared" ref="R7:R70" si="0">SUM(G7+P7-Q7)</f>
        <v>219965.47</v>
      </c>
    </row>
    <row r="8" spans="1:18" s="41" customFormat="1" ht="11.25" x14ac:dyDescent="0.2">
      <c r="A8" s="36">
        <v>2</v>
      </c>
      <c r="B8" s="37" t="s">
        <v>132</v>
      </c>
      <c r="C8" s="37" t="s">
        <v>78</v>
      </c>
      <c r="D8" s="38" t="s">
        <v>119</v>
      </c>
      <c r="E8" s="38" t="s">
        <v>94</v>
      </c>
      <c r="F8" s="39" t="s">
        <v>228</v>
      </c>
      <c r="G8" s="42">
        <v>136200</v>
      </c>
      <c r="H8" s="39">
        <v>20620.580000000002</v>
      </c>
      <c r="I8" s="39">
        <v>50</v>
      </c>
      <c r="J8" s="39">
        <f>+G8*2.87%</f>
        <v>3908.94</v>
      </c>
      <c r="K8" s="40">
        <f>+G8*3.04%</f>
        <v>4140.4799999999996</v>
      </c>
      <c r="L8" s="39">
        <v>439.69</v>
      </c>
      <c r="M8" s="39">
        <v>0</v>
      </c>
      <c r="N8" s="39">
        <v>0</v>
      </c>
      <c r="O8" s="39">
        <v>43000</v>
      </c>
      <c r="P8" s="39">
        <v>0</v>
      </c>
      <c r="Q8" s="39">
        <f>+H8+I8+J8+K8+L8+M8+N8+O8</f>
        <v>72159.69</v>
      </c>
      <c r="R8" s="39">
        <f t="shared" si="0"/>
        <v>64040.31</v>
      </c>
    </row>
    <row r="9" spans="1:18" s="41" customFormat="1" ht="11.25" x14ac:dyDescent="0.2">
      <c r="A9" s="36">
        <v>3</v>
      </c>
      <c r="B9" s="37" t="s">
        <v>58</v>
      </c>
      <c r="C9" s="37" t="s">
        <v>276</v>
      </c>
      <c r="D9" s="38" t="s">
        <v>119</v>
      </c>
      <c r="E9" s="38" t="s">
        <v>94</v>
      </c>
      <c r="F9" s="39" t="s">
        <v>228</v>
      </c>
      <c r="G9" s="39">
        <v>100000</v>
      </c>
      <c r="H9" s="42">
        <v>12105.44</v>
      </c>
      <c r="I9" s="39">
        <v>50</v>
      </c>
      <c r="J9" s="39">
        <f>+G9*2.87%</f>
        <v>2870</v>
      </c>
      <c r="K9" s="40">
        <f>+G9*3.04%</f>
        <v>3040</v>
      </c>
      <c r="L9" s="39">
        <v>439.69</v>
      </c>
      <c r="M9" s="39">
        <v>0</v>
      </c>
      <c r="N9" s="39">
        <v>0</v>
      </c>
      <c r="O9" s="39">
        <v>0</v>
      </c>
      <c r="P9" s="39">
        <v>0</v>
      </c>
      <c r="Q9" s="39">
        <f>+H9+I9+J9+K9+L9+M9+N9+O9</f>
        <v>18505.13</v>
      </c>
      <c r="R9" s="39">
        <f t="shared" si="0"/>
        <v>81494.87</v>
      </c>
    </row>
    <row r="10" spans="1:18" s="41" customFormat="1" ht="11.25" x14ac:dyDescent="0.2">
      <c r="A10" s="36">
        <v>4</v>
      </c>
      <c r="B10" s="37" t="s">
        <v>171</v>
      </c>
      <c r="C10" s="43" t="s">
        <v>320</v>
      </c>
      <c r="D10" s="38" t="s">
        <v>119</v>
      </c>
      <c r="E10" s="38" t="s">
        <v>94</v>
      </c>
      <c r="F10" s="39" t="s">
        <v>228</v>
      </c>
      <c r="G10" s="39">
        <v>42000</v>
      </c>
      <c r="H10" s="39">
        <v>724.92</v>
      </c>
      <c r="I10" s="39">
        <v>50</v>
      </c>
      <c r="J10" s="39">
        <f>+G10*2.87%</f>
        <v>1205.4000000000001</v>
      </c>
      <c r="K10" s="39">
        <f>+G10*3.04%</f>
        <v>1276.8</v>
      </c>
      <c r="L10" s="39">
        <v>8517.1124999999993</v>
      </c>
      <c r="M10" s="39">
        <v>0</v>
      </c>
      <c r="N10" s="39">
        <v>0</v>
      </c>
      <c r="O10" s="39">
        <v>11679.2</v>
      </c>
      <c r="P10" s="39">
        <v>0</v>
      </c>
      <c r="Q10" s="39">
        <f>+H10+I10+J10+K10+L10+M10+N10+O10</f>
        <v>23453.432499999999</v>
      </c>
      <c r="R10" s="39">
        <f>SUM(G10+P10-Q10)</f>
        <v>18546.567500000001</v>
      </c>
    </row>
    <row r="11" spans="1:18" s="41" customFormat="1" ht="11.25" x14ac:dyDescent="0.2">
      <c r="A11" s="36">
        <v>5</v>
      </c>
      <c r="B11" s="37" t="s">
        <v>165</v>
      </c>
      <c r="C11" s="37" t="s">
        <v>245</v>
      </c>
      <c r="D11" s="38" t="s">
        <v>118</v>
      </c>
      <c r="E11" s="38" t="s">
        <v>94</v>
      </c>
      <c r="F11" s="39" t="s">
        <v>228</v>
      </c>
      <c r="G11" s="42">
        <v>170000</v>
      </c>
      <c r="H11" s="39">
        <v>28627.24</v>
      </c>
      <c r="I11" s="39">
        <v>50</v>
      </c>
      <c r="J11" s="39">
        <f>+G11*2.87%</f>
        <v>4879</v>
      </c>
      <c r="K11" s="39">
        <f>162625*3.04%</f>
        <v>4943.8</v>
      </c>
      <c r="L11" s="39">
        <v>1319.07</v>
      </c>
      <c r="M11" s="39">
        <v>0</v>
      </c>
      <c r="N11" s="39">
        <v>0</v>
      </c>
      <c r="O11" s="39">
        <v>3000</v>
      </c>
      <c r="P11" s="39">
        <v>0</v>
      </c>
      <c r="Q11" s="39">
        <f>+H11+I11+J11+K11+L11+M11+N11+O11</f>
        <v>42819.110000000008</v>
      </c>
      <c r="R11" s="39">
        <f t="shared" si="0"/>
        <v>127180.88999999998</v>
      </c>
    </row>
    <row r="12" spans="1:18" s="41" customFormat="1" ht="11.25" x14ac:dyDescent="0.2">
      <c r="A12" s="36">
        <v>6</v>
      </c>
      <c r="B12" s="37" t="s">
        <v>134</v>
      </c>
      <c r="C12" s="37" t="s">
        <v>13</v>
      </c>
      <c r="D12" s="38" t="s">
        <v>119</v>
      </c>
      <c r="E12" s="38" t="s">
        <v>94</v>
      </c>
      <c r="F12" s="39" t="s">
        <v>227</v>
      </c>
      <c r="G12" s="42">
        <v>30000</v>
      </c>
      <c r="H12" s="39">
        <v>0</v>
      </c>
      <c r="I12" s="39">
        <v>50</v>
      </c>
      <c r="J12" s="39">
        <f>+G12*2.87%</f>
        <v>861</v>
      </c>
      <c r="K12" s="39">
        <f>+G12*3.04%</f>
        <v>912</v>
      </c>
      <c r="L12" s="39">
        <v>3500.03</v>
      </c>
      <c r="M12" s="39">
        <v>0</v>
      </c>
      <c r="N12" s="39">
        <v>0</v>
      </c>
      <c r="O12" s="39">
        <v>4292</v>
      </c>
      <c r="P12" s="39">
        <v>0</v>
      </c>
      <c r="Q12" s="39">
        <f>+H12+I12+J12+K12+L12+M12+N12+O12</f>
        <v>9615.0300000000007</v>
      </c>
      <c r="R12" s="39">
        <f t="shared" si="0"/>
        <v>20384.97</v>
      </c>
    </row>
    <row r="13" spans="1:18" s="41" customFormat="1" ht="11.25" x14ac:dyDescent="0.2">
      <c r="A13" s="36">
        <v>7</v>
      </c>
      <c r="B13" s="37" t="s">
        <v>149</v>
      </c>
      <c r="C13" s="37" t="s">
        <v>192</v>
      </c>
      <c r="D13" s="38" t="s">
        <v>253</v>
      </c>
      <c r="E13" s="38" t="s">
        <v>249</v>
      </c>
      <c r="F13" s="39" t="s">
        <v>228</v>
      </c>
      <c r="G13" s="42">
        <v>215000</v>
      </c>
      <c r="H13" s="39">
        <v>39554.36</v>
      </c>
      <c r="I13" s="39">
        <v>50</v>
      </c>
      <c r="J13" s="39">
        <f>+G13*2.87%</f>
        <v>6170.5</v>
      </c>
      <c r="K13" s="39">
        <f>162625*3.04%</f>
        <v>4943.8</v>
      </c>
      <c r="L13" s="39">
        <v>18398.88</v>
      </c>
      <c r="M13" s="39">
        <v>0</v>
      </c>
      <c r="N13" s="39">
        <v>0</v>
      </c>
      <c r="O13" s="39">
        <v>0</v>
      </c>
      <c r="P13" s="39">
        <v>0</v>
      </c>
      <c r="Q13" s="39">
        <f>+H13+I13+J13+K13+L13+M13+N13+O13</f>
        <v>69117.540000000008</v>
      </c>
      <c r="R13" s="39">
        <f t="shared" si="0"/>
        <v>145882.46</v>
      </c>
    </row>
    <row r="14" spans="1:18" s="41" customFormat="1" ht="11.25" x14ac:dyDescent="0.2">
      <c r="A14" s="36">
        <v>8</v>
      </c>
      <c r="B14" s="37" t="s">
        <v>19</v>
      </c>
      <c r="C14" s="37" t="s">
        <v>229</v>
      </c>
      <c r="D14" s="38" t="s">
        <v>118</v>
      </c>
      <c r="E14" s="38" t="s">
        <v>249</v>
      </c>
      <c r="F14" s="39" t="s">
        <v>227</v>
      </c>
      <c r="G14" s="39">
        <v>85000</v>
      </c>
      <c r="H14" s="39">
        <v>8239.5300000000007</v>
      </c>
      <c r="I14" s="39">
        <v>130</v>
      </c>
      <c r="J14" s="39">
        <f>+G14*2.87%</f>
        <v>2439.5</v>
      </c>
      <c r="K14" s="40">
        <f>+G14*3.04%</f>
        <v>2584</v>
      </c>
      <c r="L14" s="39">
        <v>1319.07</v>
      </c>
      <c r="M14" s="39">
        <v>1350.12</v>
      </c>
      <c r="N14" s="39">
        <v>0</v>
      </c>
      <c r="O14" s="39">
        <v>7592.43</v>
      </c>
      <c r="P14" s="39">
        <v>0</v>
      </c>
      <c r="Q14" s="39">
        <f>+H14+I14+J14+K14+L14+M14+N14+O14</f>
        <v>23654.65</v>
      </c>
      <c r="R14" s="39">
        <f t="shared" si="0"/>
        <v>61345.35</v>
      </c>
    </row>
    <row r="15" spans="1:18" s="41" customFormat="1" ht="11.25" x14ac:dyDescent="0.2">
      <c r="A15" s="36">
        <v>9</v>
      </c>
      <c r="B15" s="37" t="s">
        <v>191</v>
      </c>
      <c r="C15" s="37" t="s">
        <v>277</v>
      </c>
      <c r="D15" s="38" t="s">
        <v>119</v>
      </c>
      <c r="E15" s="38" t="s">
        <v>249</v>
      </c>
      <c r="F15" s="39" t="s">
        <v>228</v>
      </c>
      <c r="G15" s="42">
        <v>77924</v>
      </c>
      <c r="H15" s="39">
        <v>6912.61</v>
      </c>
      <c r="I15" s="39">
        <v>50</v>
      </c>
      <c r="J15" s="39">
        <f>+G15*2.87%</f>
        <v>2236.4187999999999</v>
      </c>
      <c r="K15" s="40">
        <f>+G15*3.04%</f>
        <v>2368.8896</v>
      </c>
      <c r="L15" s="39">
        <v>6132.9599999999991</v>
      </c>
      <c r="M15" s="39">
        <v>0</v>
      </c>
      <c r="N15" s="39">
        <v>0</v>
      </c>
      <c r="O15" s="39">
        <v>0</v>
      </c>
      <c r="P15" s="39">
        <v>0</v>
      </c>
      <c r="Q15" s="39">
        <f>+H15+I15+J15+K15+L15+M15+N15+O15</f>
        <v>17700.878400000001</v>
      </c>
      <c r="R15" s="39">
        <f t="shared" si="0"/>
        <v>60223.121599999999</v>
      </c>
    </row>
    <row r="16" spans="1:18" s="41" customFormat="1" ht="11.25" x14ac:dyDescent="0.2">
      <c r="A16" s="36">
        <v>10</v>
      </c>
      <c r="B16" s="37" t="s">
        <v>273</v>
      </c>
      <c r="C16" s="37" t="s">
        <v>247</v>
      </c>
      <c r="D16" s="38" t="s">
        <v>119</v>
      </c>
      <c r="E16" s="38" t="s">
        <v>249</v>
      </c>
      <c r="F16" s="39" t="s">
        <v>228</v>
      </c>
      <c r="G16" s="42">
        <v>45000</v>
      </c>
      <c r="H16" s="39">
        <v>1148.33</v>
      </c>
      <c r="I16" s="39">
        <v>50</v>
      </c>
      <c r="J16" s="39">
        <f>+G16*2.87%</f>
        <v>1291.5</v>
      </c>
      <c r="K16" s="39">
        <f>+G16*3.04%</f>
        <v>1368</v>
      </c>
      <c r="L16" s="39">
        <v>1219.9575</v>
      </c>
      <c r="M16" s="39">
        <v>0</v>
      </c>
      <c r="N16" s="39">
        <v>0</v>
      </c>
      <c r="O16" s="39">
        <v>6500</v>
      </c>
      <c r="P16" s="39">
        <v>0</v>
      </c>
      <c r="Q16" s="39">
        <f>+H16+I16+J16+K16+L16+M16+N16+O16</f>
        <v>11577.7875</v>
      </c>
      <c r="R16" s="39">
        <f t="shared" si="0"/>
        <v>33422.212500000001</v>
      </c>
    </row>
    <row r="17" spans="1:18" s="41" customFormat="1" ht="11.25" x14ac:dyDescent="0.2">
      <c r="A17" s="36">
        <v>11</v>
      </c>
      <c r="B17" s="37" t="s">
        <v>91</v>
      </c>
      <c r="C17" s="37" t="s">
        <v>286</v>
      </c>
      <c r="D17" s="38" t="s">
        <v>118</v>
      </c>
      <c r="E17" s="38" t="s">
        <v>249</v>
      </c>
      <c r="F17" s="39" t="s">
        <v>228</v>
      </c>
      <c r="G17" s="39">
        <v>65000</v>
      </c>
      <c r="H17" s="39">
        <v>3617.48</v>
      </c>
      <c r="I17" s="39">
        <v>90</v>
      </c>
      <c r="J17" s="39">
        <f>+G17*2.87%</f>
        <v>1865.5</v>
      </c>
      <c r="K17" s="40">
        <f>+G17*3.04%</f>
        <v>1976</v>
      </c>
      <c r="L17" s="39">
        <v>3517.52</v>
      </c>
      <c r="M17" s="44">
        <v>3517.52</v>
      </c>
      <c r="N17" s="39">
        <v>0</v>
      </c>
      <c r="O17" s="39">
        <v>0</v>
      </c>
      <c r="P17" s="39">
        <v>0</v>
      </c>
      <c r="Q17" s="39">
        <f>+H17+I17+J17+K17+L17+M17+N17+O17</f>
        <v>14584.02</v>
      </c>
      <c r="R17" s="39">
        <f t="shared" si="0"/>
        <v>50415.979999999996</v>
      </c>
    </row>
    <row r="18" spans="1:18" s="41" customFormat="1" ht="11.25" x14ac:dyDescent="0.2">
      <c r="A18" s="36">
        <v>12</v>
      </c>
      <c r="B18" s="37" t="s">
        <v>53</v>
      </c>
      <c r="C18" s="37" t="s">
        <v>10</v>
      </c>
      <c r="D18" s="38" t="s">
        <v>119</v>
      </c>
      <c r="E18" s="38" t="s">
        <v>249</v>
      </c>
      <c r="F18" s="39" t="s">
        <v>228</v>
      </c>
      <c r="G18" s="39">
        <v>32000</v>
      </c>
      <c r="H18" s="39">
        <v>0</v>
      </c>
      <c r="I18" s="39">
        <v>50</v>
      </c>
      <c r="J18" s="39">
        <f>+G18*2.87%</f>
        <v>918.4</v>
      </c>
      <c r="K18" s="39">
        <f>+G18*3.04%</f>
        <v>972.8</v>
      </c>
      <c r="L18" s="39">
        <v>0</v>
      </c>
      <c r="M18" s="39">
        <v>0</v>
      </c>
      <c r="N18" s="39">
        <v>0</v>
      </c>
      <c r="O18" s="39">
        <v>3000</v>
      </c>
      <c r="P18" s="39">
        <v>0</v>
      </c>
      <c r="Q18" s="39">
        <f>+H18+I18+J18+K18+L18+M18+N18+O18</f>
        <v>4941.2</v>
      </c>
      <c r="R18" s="39">
        <f t="shared" si="0"/>
        <v>27058.799999999999</v>
      </c>
    </row>
    <row r="19" spans="1:18" s="41" customFormat="1" ht="11.25" x14ac:dyDescent="0.2">
      <c r="A19" s="36">
        <v>13</v>
      </c>
      <c r="B19" s="37" t="s">
        <v>75</v>
      </c>
      <c r="C19" s="37" t="s">
        <v>21</v>
      </c>
      <c r="D19" s="38" t="s">
        <v>253</v>
      </c>
      <c r="E19" s="38" t="s">
        <v>95</v>
      </c>
      <c r="F19" s="39" t="s">
        <v>227</v>
      </c>
      <c r="G19" s="39">
        <v>200000</v>
      </c>
      <c r="H19" s="39">
        <v>35911.99</v>
      </c>
      <c r="I19" s="39">
        <v>50</v>
      </c>
      <c r="J19" s="39">
        <f>+G19*2.87%</f>
        <v>5740</v>
      </c>
      <c r="K19" s="39">
        <f>162625*3.04%</f>
        <v>4943.8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f>+H19+I19+J19+K19+L19+M19+N19+O19</f>
        <v>46645.79</v>
      </c>
      <c r="R19" s="39">
        <f t="shared" si="0"/>
        <v>153354.21</v>
      </c>
    </row>
    <row r="20" spans="1:18" s="41" customFormat="1" ht="11.25" x14ac:dyDescent="0.2">
      <c r="A20" s="36">
        <v>14</v>
      </c>
      <c r="B20" s="37" t="s">
        <v>6</v>
      </c>
      <c r="C20" s="37" t="s">
        <v>230</v>
      </c>
      <c r="D20" s="38" t="s">
        <v>118</v>
      </c>
      <c r="E20" s="38" t="s">
        <v>95</v>
      </c>
      <c r="F20" s="39" t="s">
        <v>227</v>
      </c>
      <c r="G20" s="39">
        <v>105000</v>
      </c>
      <c r="H20" s="39">
        <v>13281.56</v>
      </c>
      <c r="I20" s="39">
        <v>130</v>
      </c>
      <c r="J20" s="39">
        <f>+G20*2.87%</f>
        <v>3013.5</v>
      </c>
      <c r="K20" s="39">
        <f>+G20*3.04%</f>
        <v>3192</v>
      </c>
      <c r="L20" s="39">
        <v>5241.3</v>
      </c>
      <c r="M20" s="39">
        <v>0</v>
      </c>
      <c r="N20" s="39">
        <v>0</v>
      </c>
      <c r="O20" s="39">
        <v>1000</v>
      </c>
      <c r="P20" s="39">
        <v>0</v>
      </c>
      <c r="Q20" s="39">
        <f>+H20+I20+J20+K20+L20+M20+N20+O20</f>
        <v>25858.359999999997</v>
      </c>
      <c r="R20" s="39">
        <f t="shared" si="0"/>
        <v>79141.64</v>
      </c>
    </row>
    <row r="21" spans="1:18" s="41" customFormat="1" ht="11.25" x14ac:dyDescent="0.2">
      <c r="A21" s="36">
        <v>15</v>
      </c>
      <c r="B21" s="37" t="s">
        <v>64</v>
      </c>
      <c r="C21" s="37" t="s">
        <v>237</v>
      </c>
      <c r="D21" s="38" t="s">
        <v>119</v>
      </c>
      <c r="E21" s="38" t="s">
        <v>95</v>
      </c>
      <c r="F21" s="39" t="s">
        <v>227</v>
      </c>
      <c r="G21" s="39">
        <v>88000</v>
      </c>
      <c r="H21" s="39">
        <v>9282.74</v>
      </c>
      <c r="I21" s="39">
        <v>210</v>
      </c>
      <c r="J21" s="39">
        <f>+G21*2.87%</f>
        <v>2525.6</v>
      </c>
      <c r="K21" s="39">
        <f>+G21*3.04%</f>
        <v>2675.2</v>
      </c>
      <c r="L21" s="39">
        <v>2413.9225000000001</v>
      </c>
      <c r="M21" s="39">
        <v>0</v>
      </c>
      <c r="N21" s="39">
        <v>0</v>
      </c>
      <c r="O21" s="39">
        <v>13571.64</v>
      </c>
      <c r="P21" s="39">
        <v>0</v>
      </c>
      <c r="Q21" s="39">
        <f>+H21+I21+J21+K21+L21+M21+N21+O21</f>
        <v>30679.102500000001</v>
      </c>
      <c r="R21" s="39">
        <f t="shared" si="0"/>
        <v>57320.897499999999</v>
      </c>
    </row>
    <row r="22" spans="1:18" s="41" customFormat="1" ht="11.25" x14ac:dyDescent="0.2">
      <c r="A22" s="36">
        <v>16</v>
      </c>
      <c r="B22" s="37" t="s">
        <v>7</v>
      </c>
      <c r="C22" s="37" t="s">
        <v>311</v>
      </c>
      <c r="D22" s="38" t="s">
        <v>118</v>
      </c>
      <c r="E22" s="38" t="s">
        <v>95</v>
      </c>
      <c r="F22" s="39" t="s">
        <v>227</v>
      </c>
      <c r="G22" s="39">
        <v>60000</v>
      </c>
      <c r="H22" s="39">
        <v>3216.63</v>
      </c>
      <c r="I22" s="39">
        <v>50</v>
      </c>
      <c r="J22" s="39">
        <f>+G22*2.87%</f>
        <v>1722</v>
      </c>
      <c r="K22" s="39">
        <f>+G22*3.04%</f>
        <v>1824</v>
      </c>
      <c r="L22" s="39">
        <v>0</v>
      </c>
      <c r="M22" s="39">
        <v>1350.12</v>
      </c>
      <c r="N22" s="39">
        <v>0</v>
      </c>
      <c r="O22" s="39">
        <v>0</v>
      </c>
      <c r="P22" s="39">
        <v>0</v>
      </c>
      <c r="Q22" s="39">
        <f>+H22+I22+J22+K22+L22+M22+N22+O22</f>
        <v>8162.75</v>
      </c>
      <c r="R22" s="39">
        <f t="shared" si="0"/>
        <v>51837.25</v>
      </c>
    </row>
    <row r="23" spans="1:18" s="41" customFormat="1" ht="11.25" x14ac:dyDescent="0.2">
      <c r="A23" s="36">
        <v>17</v>
      </c>
      <c r="B23" s="37" t="s">
        <v>57</v>
      </c>
      <c r="C23" s="37" t="s">
        <v>311</v>
      </c>
      <c r="D23" s="38" t="s">
        <v>118</v>
      </c>
      <c r="E23" s="38" t="s">
        <v>95</v>
      </c>
      <c r="F23" s="39" t="s">
        <v>227</v>
      </c>
      <c r="G23" s="39">
        <v>60000</v>
      </c>
      <c r="H23" s="39">
        <v>3486.65</v>
      </c>
      <c r="I23" s="39">
        <v>170</v>
      </c>
      <c r="J23" s="39">
        <f>+G23*2.87%</f>
        <v>1722</v>
      </c>
      <c r="K23" s="39">
        <f>+G23*3.04%</f>
        <v>1824</v>
      </c>
      <c r="L23" s="39">
        <v>879.38</v>
      </c>
      <c r="M23" s="39">
        <v>0</v>
      </c>
      <c r="N23" s="39">
        <v>0</v>
      </c>
      <c r="O23" s="39">
        <v>6223.59</v>
      </c>
      <c r="P23" s="39">
        <v>0</v>
      </c>
      <c r="Q23" s="39">
        <f>+H23+I23+J23+K23+L23+M23+N23+O23</f>
        <v>14305.619999999999</v>
      </c>
      <c r="R23" s="39">
        <f t="shared" si="0"/>
        <v>45694.380000000005</v>
      </c>
    </row>
    <row r="24" spans="1:18" s="41" customFormat="1" ht="11.25" x14ac:dyDescent="0.2">
      <c r="A24" s="36">
        <v>18</v>
      </c>
      <c r="B24" s="37" t="s">
        <v>41</v>
      </c>
      <c r="C24" s="37" t="s">
        <v>10</v>
      </c>
      <c r="D24" s="38" t="s">
        <v>119</v>
      </c>
      <c r="E24" s="38" t="s">
        <v>95</v>
      </c>
      <c r="F24" s="39" t="s">
        <v>228</v>
      </c>
      <c r="G24" s="39">
        <v>58740</v>
      </c>
      <c r="H24" s="39">
        <v>3249.54</v>
      </c>
      <c r="I24" s="39">
        <v>50</v>
      </c>
      <c r="J24" s="39">
        <f>+G24*2.87%</f>
        <v>1685.838</v>
      </c>
      <c r="K24" s="39">
        <f>+G24*3.04%</f>
        <v>1785.6959999999999</v>
      </c>
      <c r="L24" s="39">
        <v>0</v>
      </c>
      <c r="M24" s="39">
        <v>0</v>
      </c>
      <c r="N24" s="39">
        <v>0</v>
      </c>
      <c r="O24" s="39">
        <v>2000</v>
      </c>
      <c r="P24" s="39">
        <v>0</v>
      </c>
      <c r="Q24" s="39">
        <f>+H24+I24+J24+K24+L24+M24+N24+O24</f>
        <v>8771.0740000000005</v>
      </c>
      <c r="R24" s="39">
        <f t="shared" si="0"/>
        <v>49968.925999999999</v>
      </c>
    </row>
    <row r="25" spans="1:18" s="41" customFormat="1" ht="11.25" x14ac:dyDescent="0.2">
      <c r="A25" s="36">
        <v>19</v>
      </c>
      <c r="B25" s="37" t="s">
        <v>59</v>
      </c>
      <c r="C25" s="37" t="s">
        <v>236</v>
      </c>
      <c r="D25" s="38" t="s">
        <v>119</v>
      </c>
      <c r="E25" s="38" t="s">
        <v>101</v>
      </c>
      <c r="F25" s="39" t="s">
        <v>228</v>
      </c>
      <c r="G25" s="39">
        <v>170000</v>
      </c>
      <c r="H25" s="39">
        <v>28289.71</v>
      </c>
      <c r="I25" s="39">
        <v>50</v>
      </c>
      <c r="J25" s="39">
        <f>+G25*2.87%</f>
        <v>4879</v>
      </c>
      <c r="K25" s="39">
        <f>162625*3.04%</f>
        <v>4943.8</v>
      </c>
      <c r="L25" s="39">
        <v>0</v>
      </c>
      <c r="M25" s="39">
        <v>1350.12</v>
      </c>
      <c r="N25" s="39">
        <v>0</v>
      </c>
      <c r="O25" s="39">
        <v>10000</v>
      </c>
      <c r="P25" s="39">
        <v>0</v>
      </c>
      <c r="Q25" s="39">
        <f>+H25+I25+J25+K25+L25+M25+N25+O25</f>
        <v>49512.630000000005</v>
      </c>
      <c r="R25" s="39">
        <f t="shared" si="0"/>
        <v>120487.37</v>
      </c>
    </row>
    <row r="26" spans="1:18" s="41" customFormat="1" ht="11.25" x14ac:dyDescent="0.2">
      <c r="A26" s="36">
        <v>20</v>
      </c>
      <c r="B26" s="37" t="s">
        <v>135</v>
      </c>
      <c r="C26" s="37" t="s">
        <v>278</v>
      </c>
      <c r="D26" s="38" t="s">
        <v>119</v>
      </c>
      <c r="E26" s="38" t="s">
        <v>101</v>
      </c>
      <c r="F26" s="39" t="s">
        <v>228</v>
      </c>
      <c r="G26" s="39">
        <v>65000</v>
      </c>
      <c r="H26" s="39">
        <v>4427.55</v>
      </c>
      <c r="I26" s="39">
        <v>50</v>
      </c>
      <c r="J26" s="39">
        <f>+G26*2.87%</f>
        <v>1865.5</v>
      </c>
      <c r="K26" s="40">
        <f>+G26*3.04%</f>
        <v>1976</v>
      </c>
      <c r="L26" s="39">
        <v>0</v>
      </c>
      <c r="M26" s="44">
        <v>0</v>
      </c>
      <c r="N26" s="39">
        <v>0</v>
      </c>
      <c r="O26" s="39">
        <v>5000</v>
      </c>
      <c r="P26" s="39">
        <v>0</v>
      </c>
      <c r="Q26" s="39">
        <f>+H26+I26+J26+K26+L26+M26+N26+O26</f>
        <v>13319.05</v>
      </c>
      <c r="R26" s="39">
        <f t="shared" si="0"/>
        <v>51680.95</v>
      </c>
    </row>
    <row r="27" spans="1:18" s="41" customFormat="1" ht="11.25" x14ac:dyDescent="0.2">
      <c r="A27" s="36">
        <v>21</v>
      </c>
      <c r="B27" s="37" t="s">
        <v>115</v>
      </c>
      <c r="C27" s="37" t="s">
        <v>277</v>
      </c>
      <c r="D27" s="38" t="s">
        <v>119</v>
      </c>
      <c r="E27" s="38" t="s">
        <v>101</v>
      </c>
      <c r="F27" s="39" t="s">
        <v>228</v>
      </c>
      <c r="G27" s="42">
        <v>65000</v>
      </c>
      <c r="H27" s="39">
        <v>4427.55</v>
      </c>
      <c r="I27" s="39">
        <v>50</v>
      </c>
      <c r="J27" s="39">
        <f>+G27*2.87%</f>
        <v>1865.5</v>
      </c>
      <c r="K27" s="40">
        <f>+G27*3.04%</f>
        <v>1976</v>
      </c>
      <c r="L27" s="39">
        <v>1965.4875</v>
      </c>
      <c r="M27" s="39">
        <v>0</v>
      </c>
      <c r="N27" s="39">
        <v>0</v>
      </c>
      <c r="O27" s="39">
        <v>9333.9</v>
      </c>
      <c r="P27" s="39">
        <v>0</v>
      </c>
      <c r="Q27" s="39">
        <f>+H27+I27+J27+K27+L27+M27+N27+O27</f>
        <v>19618.4375</v>
      </c>
      <c r="R27" s="39">
        <f t="shared" si="0"/>
        <v>45381.5625</v>
      </c>
    </row>
    <row r="28" spans="1:18" s="41" customFormat="1" ht="11.25" x14ac:dyDescent="0.2">
      <c r="A28" s="36">
        <v>22</v>
      </c>
      <c r="B28" s="37" t="s">
        <v>141</v>
      </c>
      <c r="C28" s="37" t="s">
        <v>304</v>
      </c>
      <c r="D28" s="38" t="s">
        <v>119</v>
      </c>
      <c r="E28" s="38" t="s">
        <v>101</v>
      </c>
      <c r="F28" s="39" t="s">
        <v>227</v>
      </c>
      <c r="G28" s="42">
        <v>85000</v>
      </c>
      <c r="H28" s="39">
        <v>8577.06</v>
      </c>
      <c r="I28" s="39">
        <v>50</v>
      </c>
      <c r="J28" s="39">
        <f>+G28*2.87%</f>
        <v>2439.5</v>
      </c>
      <c r="K28" s="40">
        <f>+G28*3.04%</f>
        <v>2584</v>
      </c>
      <c r="L28" s="39">
        <v>0</v>
      </c>
      <c r="M28" s="39">
        <v>1350.12</v>
      </c>
      <c r="N28" s="39">
        <v>0</v>
      </c>
      <c r="O28" s="39">
        <v>0</v>
      </c>
      <c r="P28" s="39">
        <v>0</v>
      </c>
      <c r="Q28" s="39">
        <f>+H28+I28+J28+K28+L28+M28+N28+O28</f>
        <v>15000.68</v>
      </c>
      <c r="R28" s="39">
        <f>SUM(G28+P28-Q28)</f>
        <v>69999.320000000007</v>
      </c>
    </row>
    <row r="29" spans="1:18" s="41" customFormat="1" ht="11.25" x14ac:dyDescent="0.2">
      <c r="A29" s="36">
        <v>23</v>
      </c>
      <c r="B29" s="37" t="s">
        <v>178</v>
      </c>
      <c r="C29" s="37" t="s">
        <v>279</v>
      </c>
      <c r="D29" s="38" t="s">
        <v>119</v>
      </c>
      <c r="E29" s="38" t="s">
        <v>101</v>
      </c>
      <c r="F29" s="39" t="s">
        <v>228</v>
      </c>
      <c r="G29" s="42">
        <v>65000</v>
      </c>
      <c r="H29" s="39">
        <v>4427.55</v>
      </c>
      <c r="I29" s="39">
        <v>50</v>
      </c>
      <c r="J29" s="39">
        <f>+G29*2.87%</f>
        <v>1865.5</v>
      </c>
      <c r="K29" s="39">
        <f>+G29*3.04%</f>
        <v>1976</v>
      </c>
      <c r="L29" s="39">
        <v>0</v>
      </c>
      <c r="M29" s="39">
        <v>0</v>
      </c>
      <c r="N29" s="39">
        <v>0</v>
      </c>
      <c r="O29" s="39">
        <v>5000</v>
      </c>
      <c r="P29" s="39">
        <v>0</v>
      </c>
      <c r="Q29" s="39">
        <f>+H29+I29+J29+K29+L29+M29+N29+O29</f>
        <v>13319.05</v>
      </c>
      <c r="R29" s="39">
        <f t="shared" si="0"/>
        <v>51680.95</v>
      </c>
    </row>
    <row r="30" spans="1:18" s="41" customFormat="1" ht="11.25" x14ac:dyDescent="0.2">
      <c r="A30" s="36">
        <v>24</v>
      </c>
      <c r="B30" s="37" t="s">
        <v>36</v>
      </c>
      <c r="C30" s="37" t="s">
        <v>10</v>
      </c>
      <c r="D30" s="38" t="s">
        <v>118</v>
      </c>
      <c r="E30" s="38" t="s">
        <v>101</v>
      </c>
      <c r="F30" s="39" t="s">
        <v>228</v>
      </c>
      <c r="G30" s="39">
        <v>70000</v>
      </c>
      <c r="H30" s="39">
        <v>5098.43</v>
      </c>
      <c r="I30" s="39">
        <v>50</v>
      </c>
      <c r="J30" s="39">
        <f>+G30*2.87%</f>
        <v>2009</v>
      </c>
      <c r="K30" s="39">
        <f>+G30*3.04%</f>
        <v>2128</v>
      </c>
      <c r="L30" s="39">
        <v>3957.21</v>
      </c>
      <c r="M30" s="39">
        <v>1350.12</v>
      </c>
      <c r="N30" s="39">
        <v>0</v>
      </c>
      <c r="O30" s="39">
        <v>0</v>
      </c>
      <c r="P30" s="39">
        <v>0</v>
      </c>
      <c r="Q30" s="39">
        <f>+H30+I30+J30+K30+L30+M30+N30+O30</f>
        <v>14592.759999999998</v>
      </c>
      <c r="R30" s="39">
        <f t="shared" si="0"/>
        <v>55407.240000000005</v>
      </c>
    </row>
    <row r="31" spans="1:18" s="41" customFormat="1" ht="11.25" x14ac:dyDescent="0.2">
      <c r="A31" s="36">
        <v>25</v>
      </c>
      <c r="B31" s="37" t="s">
        <v>33</v>
      </c>
      <c r="C31" s="37" t="s">
        <v>10</v>
      </c>
      <c r="D31" s="38" t="s">
        <v>119</v>
      </c>
      <c r="E31" s="38" t="s">
        <v>101</v>
      </c>
      <c r="F31" s="39" t="s">
        <v>228</v>
      </c>
      <c r="G31" s="39">
        <v>32000</v>
      </c>
      <c r="H31" s="39">
        <v>0</v>
      </c>
      <c r="I31" s="39">
        <v>90</v>
      </c>
      <c r="J31" s="39">
        <f>+G31*2.87%</f>
        <v>918.4</v>
      </c>
      <c r="K31" s="39">
        <f>+G31*3.04%</f>
        <v>972.8</v>
      </c>
      <c r="L31" s="39">
        <v>2198.4499999999998</v>
      </c>
      <c r="M31" s="39">
        <v>0</v>
      </c>
      <c r="N31" s="39">
        <v>0</v>
      </c>
      <c r="O31" s="39">
        <v>3615.54</v>
      </c>
      <c r="P31" s="39">
        <v>0</v>
      </c>
      <c r="Q31" s="39">
        <f>+H31+I31+J31+K31+L31+M31+N31+O31</f>
        <v>7795.19</v>
      </c>
      <c r="R31" s="39">
        <f t="shared" si="0"/>
        <v>24204.81</v>
      </c>
    </row>
    <row r="32" spans="1:18" s="41" customFormat="1" ht="11.25" x14ac:dyDescent="0.2">
      <c r="A32" s="36">
        <v>26</v>
      </c>
      <c r="B32" s="37" t="s">
        <v>130</v>
      </c>
      <c r="C32" s="37" t="s">
        <v>242</v>
      </c>
      <c r="D32" s="38" t="s">
        <v>119</v>
      </c>
      <c r="E32" s="38" t="s">
        <v>96</v>
      </c>
      <c r="F32" s="39" t="s">
        <v>228</v>
      </c>
      <c r="G32" s="42">
        <v>170000</v>
      </c>
      <c r="H32" s="39">
        <v>28289.71</v>
      </c>
      <c r="I32" s="39">
        <v>50</v>
      </c>
      <c r="J32" s="39">
        <f>+G32*2.87%</f>
        <v>4879</v>
      </c>
      <c r="K32" s="39">
        <f>162625*3.04%</f>
        <v>4943.8</v>
      </c>
      <c r="L32" s="39">
        <v>0</v>
      </c>
      <c r="M32" s="39">
        <v>1350.12</v>
      </c>
      <c r="N32" s="39">
        <v>0</v>
      </c>
      <c r="O32" s="39">
        <v>9077.6200000000008</v>
      </c>
      <c r="P32" s="39">
        <v>0</v>
      </c>
      <c r="Q32" s="39">
        <f>+H32+I32+J32+K32+L32+M32+N32+O32</f>
        <v>48590.250000000007</v>
      </c>
      <c r="R32" s="39">
        <f t="shared" si="0"/>
        <v>121409.75</v>
      </c>
    </row>
    <row r="33" spans="1:18" s="41" customFormat="1" ht="11.25" x14ac:dyDescent="0.2">
      <c r="A33" s="36">
        <v>27</v>
      </c>
      <c r="B33" s="37" t="s">
        <v>254</v>
      </c>
      <c r="C33" s="37" t="s">
        <v>238</v>
      </c>
      <c r="D33" s="38" t="s">
        <v>119</v>
      </c>
      <c r="E33" s="38" t="s">
        <v>96</v>
      </c>
      <c r="F33" s="39" t="s">
        <v>227</v>
      </c>
      <c r="G33" s="39">
        <v>55000</v>
      </c>
      <c r="H33" s="39">
        <v>2357.16</v>
      </c>
      <c r="I33" s="39">
        <v>50</v>
      </c>
      <c r="J33" s="39">
        <f>+G33*2.87%</f>
        <v>1578.5</v>
      </c>
      <c r="K33" s="39">
        <f>+G33*3.04%</f>
        <v>1672</v>
      </c>
      <c r="L33" s="39">
        <v>0</v>
      </c>
      <c r="M33" s="39">
        <v>1350.12</v>
      </c>
      <c r="N33" s="39">
        <v>0</v>
      </c>
      <c r="O33" s="39">
        <v>10287.5</v>
      </c>
      <c r="P33" s="39">
        <v>0</v>
      </c>
      <c r="Q33" s="39">
        <f>+H33+I33+J33+K33+L33+M33+N33+O33</f>
        <v>17295.28</v>
      </c>
      <c r="R33" s="39">
        <f t="shared" si="0"/>
        <v>37704.720000000001</v>
      </c>
    </row>
    <row r="34" spans="1:18" s="41" customFormat="1" ht="11.25" x14ac:dyDescent="0.2">
      <c r="A34" s="36">
        <v>28</v>
      </c>
      <c r="B34" s="37" t="s">
        <v>9</v>
      </c>
      <c r="C34" s="37" t="s">
        <v>247</v>
      </c>
      <c r="D34" s="38" t="s">
        <v>118</v>
      </c>
      <c r="E34" s="38" t="s">
        <v>96</v>
      </c>
      <c r="F34" s="39" t="s">
        <v>228</v>
      </c>
      <c r="G34" s="39">
        <v>55000</v>
      </c>
      <c r="H34" s="39">
        <v>2357.16</v>
      </c>
      <c r="I34" s="39">
        <v>170</v>
      </c>
      <c r="J34" s="39">
        <f>+G34*2.87%</f>
        <v>1578.5</v>
      </c>
      <c r="K34" s="39">
        <f>+G34*3.04%</f>
        <v>1672</v>
      </c>
      <c r="L34" s="39">
        <v>879.38</v>
      </c>
      <c r="M34" s="39">
        <v>1350.12</v>
      </c>
      <c r="N34" s="39">
        <v>0</v>
      </c>
      <c r="O34" s="39">
        <v>15330.92</v>
      </c>
      <c r="P34" s="39">
        <v>0</v>
      </c>
      <c r="Q34" s="39">
        <f>+H34+I34+J34+K34+L34+M34+N34+O34</f>
        <v>23338.080000000002</v>
      </c>
      <c r="R34" s="39">
        <f t="shared" si="0"/>
        <v>31661.919999999998</v>
      </c>
    </row>
    <row r="35" spans="1:18" s="41" customFormat="1" ht="11.25" x14ac:dyDescent="0.2">
      <c r="A35" s="36">
        <v>29</v>
      </c>
      <c r="B35" s="41" t="s">
        <v>300</v>
      </c>
      <c r="C35" s="37" t="s">
        <v>247</v>
      </c>
      <c r="D35" s="38" t="s">
        <v>119</v>
      </c>
      <c r="E35" s="38" t="s">
        <v>96</v>
      </c>
      <c r="F35" s="39" t="s">
        <v>228</v>
      </c>
      <c r="G35" s="42">
        <v>45000</v>
      </c>
      <c r="H35" s="39">
        <v>1148.33</v>
      </c>
      <c r="I35" s="39">
        <v>50</v>
      </c>
      <c r="J35" s="39">
        <f>+G35*2.87%</f>
        <v>1291.5</v>
      </c>
      <c r="K35" s="39">
        <f>+G35*3.04%</f>
        <v>1368</v>
      </c>
      <c r="L35" s="39">
        <v>0</v>
      </c>
      <c r="M35" s="39">
        <v>0</v>
      </c>
      <c r="N35" s="39">
        <v>0</v>
      </c>
      <c r="O35" s="39">
        <v>7000</v>
      </c>
      <c r="P35" s="39">
        <v>0</v>
      </c>
      <c r="Q35" s="39">
        <f>+H35+I35+J35+K35+L35+M35+N35+O35</f>
        <v>10857.83</v>
      </c>
      <c r="R35" s="39">
        <f t="shared" si="0"/>
        <v>34142.17</v>
      </c>
    </row>
    <row r="36" spans="1:18" s="41" customFormat="1" ht="11.25" x14ac:dyDescent="0.2">
      <c r="A36" s="36">
        <v>30</v>
      </c>
      <c r="B36" s="37" t="s">
        <v>175</v>
      </c>
      <c r="C36" s="37" t="s">
        <v>269</v>
      </c>
      <c r="D36" s="38" t="s">
        <v>119</v>
      </c>
      <c r="E36" s="38" t="s">
        <v>96</v>
      </c>
      <c r="F36" s="39" t="s">
        <v>228</v>
      </c>
      <c r="G36" s="42">
        <v>50000</v>
      </c>
      <c r="H36" s="39">
        <v>1854</v>
      </c>
      <c r="I36" s="39">
        <v>50</v>
      </c>
      <c r="J36" s="39">
        <f>+G36*2.87%</f>
        <v>1435</v>
      </c>
      <c r="K36" s="39">
        <f>+G36*3.04%</f>
        <v>1520</v>
      </c>
      <c r="L36" s="39">
        <v>1310.325</v>
      </c>
      <c r="M36" s="39">
        <v>0</v>
      </c>
      <c r="N36" s="39">
        <v>0</v>
      </c>
      <c r="O36" s="39">
        <v>0</v>
      </c>
      <c r="P36" s="39">
        <v>0</v>
      </c>
      <c r="Q36" s="39">
        <f>+H36+I36+J36+K36+L36+M36+N36+O36</f>
        <v>6169.3249999999998</v>
      </c>
      <c r="R36" s="39">
        <f t="shared" si="0"/>
        <v>43830.675000000003</v>
      </c>
    </row>
    <row r="37" spans="1:18" s="41" customFormat="1" ht="11.25" x14ac:dyDescent="0.2">
      <c r="A37" s="36">
        <v>31</v>
      </c>
      <c r="B37" s="37" t="s">
        <v>301</v>
      </c>
      <c r="C37" s="37" t="s">
        <v>269</v>
      </c>
      <c r="D37" s="38" t="s">
        <v>119</v>
      </c>
      <c r="E37" s="38" t="s">
        <v>96</v>
      </c>
      <c r="F37" s="39" t="s">
        <v>228</v>
      </c>
      <c r="G37" s="42">
        <v>47000</v>
      </c>
      <c r="H37" s="39">
        <v>1430.6</v>
      </c>
      <c r="I37" s="39">
        <v>50</v>
      </c>
      <c r="J37" s="39">
        <f>+G37*2.87%</f>
        <v>1348.9</v>
      </c>
      <c r="K37" s="39">
        <f>+G37*3.04%</f>
        <v>1428.8</v>
      </c>
      <c r="L37" s="39">
        <v>1750.0150000000001</v>
      </c>
      <c r="M37" s="39">
        <v>0</v>
      </c>
      <c r="N37" s="39">
        <v>0</v>
      </c>
      <c r="O37" s="39">
        <v>0</v>
      </c>
      <c r="P37" s="39">
        <v>0</v>
      </c>
      <c r="Q37" s="39">
        <f>+H37+I37+J37+K37+L37+M37+N37+O37</f>
        <v>6008.3150000000005</v>
      </c>
      <c r="R37" s="39">
        <f t="shared" si="0"/>
        <v>40991.684999999998</v>
      </c>
    </row>
    <row r="38" spans="1:18" s="41" customFormat="1" ht="11.25" x14ac:dyDescent="0.2">
      <c r="A38" s="36">
        <v>32</v>
      </c>
      <c r="B38" s="37" t="s">
        <v>204</v>
      </c>
      <c r="C38" s="37" t="s">
        <v>89</v>
      </c>
      <c r="D38" s="38" t="s">
        <v>119</v>
      </c>
      <c r="E38" s="38" t="s">
        <v>96</v>
      </c>
      <c r="F38" s="39" t="s">
        <v>228</v>
      </c>
      <c r="G38" s="42">
        <v>33000</v>
      </c>
      <c r="H38" s="39">
        <v>0</v>
      </c>
      <c r="I38" s="39">
        <v>50</v>
      </c>
      <c r="J38" s="39">
        <f>+G38*2.87%</f>
        <v>947.1</v>
      </c>
      <c r="K38" s="40">
        <f>+G38*3.04%</f>
        <v>1003.2</v>
      </c>
      <c r="L38" s="39">
        <v>0</v>
      </c>
      <c r="M38" s="39">
        <v>0</v>
      </c>
      <c r="N38" s="39">
        <v>0</v>
      </c>
      <c r="O38" s="39">
        <v>4210.8500000000004</v>
      </c>
      <c r="P38" s="39">
        <v>0</v>
      </c>
      <c r="Q38" s="39">
        <f>+H38+I38+J38+K38+L38+M38+N38+O38</f>
        <v>6211.1500000000005</v>
      </c>
      <c r="R38" s="39">
        <f t="shared" si="0"/>
        <v>26788.85</v>
      </c>
    </row>
    <row r="39" spans="1:18" s="41" customFormat="1" ht="11.25" x14ac:dyDescent="0.2">
      <c r="A39" s="36">
        <v>33</v>
      </c>
      <c r="B39" s="37" t="s">
        <v>274</v>
      </c>
      <c r="C39" s="37" t="s">
        <v>89</v>
      </c>
      <c r="D39" s="38" t="s">
        <v>119</v>
      </c>
      <c r="E39" s="38" t="s">
        <v>96</v>
      </c>
      <c r="F39" s="39" t="s">
        <v>228</v>
      </c>
      <c r="G39" s="42">
        <v>26000</v>
      </c>
      <c r="H39" s="39">
        <v>0</v>
      </c>
      <c r="I39" s="39">
        <v>50</v>
      </c>
      <c r="J39" s="39">
        <f>+G39*2.87%</f>
        <v>746.2</v>
      </c>
      <c r="K39" s="40">
        <f>+G39*3.04%</f>
        <v>790.4</v>
      </c>
      <c r="L39" s="39">
        <v>618.42750000000001</v>
      </c>
      <c r="M39" s="39">
        <v>0</v>
      </c>
      <c r="N39" s="39">
        <v>0</v>
      </c>
      <c r="O39" s="39">
        <v>4000</v>
      </c>
      <c r="P39" s="39">
        <v>0</v>
      </c>
      <c r="Q39" s="39">
        <f>+H39+I39+J39+K39+L39+M39+N39+O39</f>
        <v>6205.0275000000001</v>
      </c>
      <c r="R39" s="39">
        <f t="shared" si="0"/>
        <v>19794.9725</v>
      </c>
    </row>
    <row r="40" spans="1:18" s="41" customFormat="1" ht="11.25" x14ac:dyDescent="0.2">
      <c r="A40" s="36">
        <v>34</v>
      </c>
      <c r="B40" s="37" t="s">
        <v>291</v>
      </c>
      <c r="C40" s="37" t="s">
        <v>89</v>
      </c>
      <c r="D40" s="38" t="s">
        <v>119</v>
      </c>
      <c r="E40" s="38" t="s">
        <v>96</v>
      </c>
      <c r="F40" s="39" t="s">
        <v>227</v>
      </c>
      <c r="G40" s="42">
        <v>26000</v>
      </c>
      <c r="H40" s="39">
        <v>0</v>
      </c>
      <c r="I40" s="39">
        <v>50</v>
      </c>
      <c r="J40" s="39">
        <f>+G40*2.87%</f>
        <v>746.2</v>
      </c>
      <c r="K40" s="40">
        <f>+G40*3.04%</f>
        <v>790.4</v>
      </c>
      <c r="L40" s="39">
        <v>0</v>
      </c>
      <c r="M40" s="44">
        <v>0</v>
      </c>
      <c r="N40" s="39">
        <v>0</v>
      </c>
      <c r="O40" s="39">
        <v>0</v>
      </c>
      <c r="P40" s="39">
        <v>0</v>
      </c>
      <c r="Q40" s="39">
        <f>+H40+I40+J40+K40+L40+M40+N40+O40</f>
        <v>1586.6</v>
      </c>
      <c r="R40" s="39">
        <f t="shared" si="0"/>
        <v>24413.4</v>
      </c>
    </row>
    <row r="41" spans="1:18" s="41" customFormat="1" ht="11.25" x14ac:dyDescent="0.2">
      <c r="A41" s="36">
        <v>35</v>
      </c>
      <c r="B41" s="37" t="s">
        <v>203</v>
      </c>
      <c r="C41" s="37" t="s">
        <v>34</v>
      </c>
      <c r="D41" s="38" t="s">
        <v>119</v>
      </c>
      <c r="E41" s="38" t="s">
        <v>96</v>
      </c>
      <c r="F41" s="39" t="s">
        <v>228</v>
      </c>
      <c r="G41" s="42">
        <v>30000</v>
      </c>
      <c r="H41" s="39">
        <v>0</v>
      </c>
      <c r="I41" s="39">
        <v>50</v>
      </c>
      <c r="J41" s="39">
        <f>+G41*2.87%</f>
        <v>861</v>
      </c>
      <c r="K41" s="39">
        <f>+G41*3.04%</f>
        <v>912</v>
      </c>
      <c r="L41" s="39">
        <v>0</v>
      </c>
      <c r="M41" s="39">
        <v>0</v>
      </c>
      <c r="N41" s="39">
        <v>0</v>
      </c>
      <c r="O41" s="39">
        <v>0</v>
      </c>
      <c r="P41" s="39">
        <v>0</v>
      </c>
      <c r="Q41" s="39">
        <f>+H41+I41+J41+K41+L41+M41+N41+O41</f>
        <v>1823</v>
      </c>
      <c r="R41" s="39">
        <f t="shared" si="0"/>
        <v>28177</v>
      </c>
    </row>
    <row r="42" spans="1:18" s="41" customFormat="1" ht="11.25" x14ac:dyDescent="0.2">
      <c r="A42" s="36">
        <v>36</v>
      </c>
      <c r="B42" s="37" t="s">
        <v>69</v>
      </c>
      <c r="C42" s="37" t="s">
        <v>63</v>
      </c>
      <c r="D42" s="38" t="s">
        <v>119</v>
      </c>
      <c r="E42" s="38" t="s">
        <v>96</v>
      </c>
      <c r="F42" s="39" t="s">
        <v>228</v>
      </c>
      <c r="G42" s="39">
        <v>40000</v>
      </c>
      <c r="H42" s="39">
        <v>442.65</v>
      </c>
      <c r="I42" s="39">
        <v>50</v>
      </c>
      <c r="J42" s="39">
        <f>+G42*2.87%</f>
        <v>1148</v>
      </c>
      <c r="K42" s="39">
        <f>+G42*3.04%</f>
        <v>1216</v>
      </c>
      <c r="L42" s="39">
        <v>2413.9225000000001</v>
      </c>
      <c r="M42" s="39">
        <v>0</v>
      </c>
      <c r="N42" s="39">
        <v>4622.71</v>
      </c>
      <c r="O42" s="39">
        <v>15918.68</v>
      </c>
      <c r="P42" s="39">
        <v>0</v>
      </c>
      <c r="Q42" s="39">
        <f>+H42+I42+J42+K42+L42+M42+N42+O42</f>
        <v>25811.962500000001</v>
      </c>
      <c r="R42" s="39">
        <f t="shared" si="0"/>
        <v>14188.037499999999</v>
      </c>
    </row>
    <row r="43" spans="1:18" s="41" customFormat="1" ht="11.25" x14ac:dyDescent="0.2">
      <c r="A43" s="36">
        <v>37</v>
      </c>
      <c r="B43" s="37" t="s">
        <v>322</v>
      </c>
      <c r="C43" s="37" t="s">
        <v>63</v>
      </c>
      <c r="D43" s="38" t="s">
        <v>119</v>
      </c>
      <c r="E43" s="38" t="s">
        <v>96</v>
      </c>
      <c r="F43" s="39" t="s">
        <v>228</v>
      </c>
      <c r="G43" s="42">
        <v>27000</v>
      </c>
      <c r="H43" s="39">
        <v>0</v>
      </c>
      <c r="I43" s="39">
        <v>50</v>
      </c>
      <c r="J43" s="39">
        <f>+G43*2.87%</f>
        <v>774.9</v>
      </c>
      <c r="K43" s="39">
        <f>+G43*3.04%</f>
        <v>820.8</v>
      </c>
      <c r="L43" s="39">
        <v>0</v>
      </c>
      <c r="M43" s="39">
        <v>0</v>
      </c>
      <c r="N43" s="39">
        <v>0</v>
      </c>
      <c r="O43" s="39">
        <v>0</v>
      </c>
      <c r="P43" s="39">
        <v>0</v>
      </c>
      <c r="Q43" s="39">
        <f>+H43+I43+J43+K43+L43+M43+N43+O43</f>
        <v>1645.6999999999998</v>
      </c>
      <c r="R43" s="39">
        <f t="shared" si="0"/>
        <v>25354.3</v>
      </c>
    </row>
    <row r="44" spans="1:18" s="41" customFormat="1" ht="11.25" x14ac:dyDescent="0.2">
      <c r="A44" s="36">
        <v>38</v>
      </c>
      <c r="B44" s="37" t="s">
        <v>169</v>
      </c>
      <c r="C44" s="37" t="s">
        <v>184</v>
      </c>
      <c r="D44" s="38" t="s">
        <v>119</v>
      </c>
      <c r="E44" s="38" t="s">
        <v>96</v>
      </c>
      <c r="F44" s="39" t="s">
        <v>227</v>
      </c>
      <c r="G44" s="42">
        <v>25000</v>
      </c>
      <c r="H44" s="39">
        <v>0</v>
      </c>
      <c r="I44" s="39">
        <v>50</v>
      </c>
      <c r="J44" s="39">
        <f>+G44*2.87%</f>
        <v>717.5</v>
      </c>
      <c r="K44" s="39">
        <f>+G44*3.04%</f>
        <v>760</v>
      </c>
      <c r="L44" s="39">
        <v>0</v>
      </c>
      <c r="M44" s="39">
        <v>0</v>
      </c>
      <c r="N44" s="39">
        <v>0</v>
      </c>
      <c r="O44" s="39">
        <v>3569.3199999999997</v>
      </c>
      <c r="P44" s="39">
        <v>0</v>
      </c>
      <c r="Q44" s="39">
        <f>+H44+I44+J44+K44+L44+M44+N44+O44</f>
        <v>5096.82</v>
      </c>
      <c r="R44" s="39">
        <f t="shared" si="0"/>
        <v>19903.18</v>
      </c>
    </row>
    <row r="45" spans="1:18" s="41" customFormat="1" ht="11.25" x14ac:dyDescent="0.2">
      <c r="A45" s="36">
        <v>39</v>
      </c>
      <c r="B45" s="37" t="s">
        <v>82</v>
      </c>
      <c r="C45" s="37" t="s">
        <v>241</v>
      </c>
      <c r="D45" s="38" t="s">
        <v>119</v>
      </c>
      <c r="E45" s="38" t="s">
        <v>100</v>
      </c>
      <c r="F45" s="39" t="s">
        <v>228</v>
      </c>
      <c r="G45" s="42">
        <v>170000</v>
      </c>
      <c r="H45" s="39">
        <v>28627.24</v>
      </c>
      <c r="I45" s="39">
        <v>50</v>
      </c>
      <c r="J45" s="39">
        <f>+G45*2.87%</f>
        <v>4879</v>
      </c>
      <c r="K45" s="39">
        <f>162625*3.04%</f>
        <v>4943.8</v>
      </c>
      <c r="L45" s="39">
        <v>14334.69</v>
      </c>
      <c r="M45" s="39">
        <v>0</v>
      </c>
      <c r="N45" s="39">
        <v>0</v>
      </c>
      <c r="O45" s="39">
        <v>0</v>
      </c>
      <c r="P45" s="39">
        <v>0</v>
      </c>
      <c r="Q45" s="39">
        <f>+H45+I45+J45+K45+L45+M45+N45+O45</f>
        <v>52834.73000000001</v>
      </c>
      <c r="R45" s="39">
        <f t="shared" si="0"/>
        <v>117165.26999999999</v>
      </c>
    </row>
    <row r="46" spans="1:18" s="41" customFormat="1" ht="11.25" x14ac:dyDescent="0.2">
      <c r="A46" s="36">
        <v>40</v>
      </c>
      <c r="B46" s="37" t="s">
        <v>24</v>
      </c>
      <c r="C46" s="37" t="s">
        <v>232</v>
      </c>
      <c r="D46" s="38" t="s">
        <v>118</v>
      </c>
      <c r="E46" s="38" t="s">
        <v>100</v>
      </c>
      <c r="F46" s="39" t="s">
        <v>227</v>
      </c>
      <c r="G46" s="39">
        <v>85000</v>
      </c>
      <c r="H46" s="39">
        <v>8577.06</v>
      </c>
      <c r="I46" s="39">
        <v>50</v>
      </c>
      <c r="J46" s="39">
        <f>+G46*2.87%</f>
        <v>2439.5</v>
      </c>
      <c r="K46" s="40">
        <f>+G46*3.04%</f>
        <v>2584</v>
      </c>
      <c r="L46" s="39">
        <v>2198.4499999999998</v>
      </c>
      <c r="M46" s="44">
        <v>0</v>
      </c>
      <c r="N46" s="39">
        <v>0</v>
      </c>
      <c r="O46" s="39">
        <v>0</v>
      </c>
      <c r="P46" s="39">
        <v>0</v>
      </c>
      <c r="Q46" s="39">
        <f>+H46+I46+J46+K46+L46+M46+N46+O46</f>
        <v>15849.009999999998</v>
      </c>
      <c r="R46" s="39">
        <f t="shared" si="0"/>
        <v>69150.990000000005</v>
      </c>
    </row>
    <row r="47" spans="1:18" s="41" customFormat="1" ht="11.25" x14ac:dyDescent="0.2">
      <c r="A47" s="36">
        <v>41</v>
      </c>
      <c r="B47" s="37" t="s">
        <v>43</v>
      </c>
      <c r="C47" s="37" t="s">
        <v>232</v>
      </c>
      <c r="D47" s="38" t="s">
        <v>118</v>
      </c>
      <c r="E47" s="38" t="s">
        <v>100</v>
      </c>
      <c r="F47" s="39" t="s">
        <v>228</v>
      </c>
      <c r="G47" s="39">
        <v>85000</v>
      </c>
      <c r="H47" s="39">
        <v>8577.06</v>
      </c>
      <c r="I47" s="39">
        <v>90</v>
      </c>
      <c r="J47" s="39">
        <f>+G47*2.87%</f>
        <v>2439.5</v>
      </c>
      <c r="K47" s="40">
        <f>+G47*3.04%</f>
        <v>2584</v>
      </c>
      <c r="L47" s="39">
        <v>1974.2325000000001</v>
      </c>
      <c r="M47" s="39">
        <v>0</v>
      </c>
      <c r="N47" s="39">
        <v>0</v>
      </c>
      <c r="O47" s="39">
        <v>5000</v>
      </c>
      <c r="P47" s="39">
        <v>0</v>
      </c>
      <c r="Q47" s="39">
        <f>+H47+I47+J47+K47+L47+M47+N47+O47</f>
        <v>20664.7925</v>
      </c>
      <c r="R47" s="39">
        <f t="shared" si="0"/>
        <v>64335.207500000004</v>
      </c>
    </row>
    <row r="48" spans="1:18" s="41" customFormat="1" ht="11.25" x14ac:dyDescent="0.2">
      <c r="A48" s="36">
        <v>42</v>
      </c>
      <c r="B48" s="37" t="s">
        <v>55</v>
      </c>
      <c r="C48" s="37" t="s">
        <v>232</v>
      </c>
      <c r="D48" s="38" t="s">
        <v>118</v>
      </c>
      <c r="E48" s="38" t="s">
        <v>100</v>
      </c>
      <c r="F48" s="39" t="s">
        <v>228</v>
      </c>
      <c r="G48" s="39">
        <v>85000</v>
      </c>
      <c r="H48" s="39">
        <v>8239.5300000000007</v>
      </c>
      <c r="I48" s="39">
        <v>130</v>
      </c>
      <c r="J48" s="39">
        <f>+G48*2.87%</f>
        <v>2439.5</v>
      </c>
      <c r="K48" s="40">
        <f>+G48*3.04%</f>
        <v>2584</v>
      </c>
      <c r="L48" s="39">
        <v>7035.04</v>
      </c>
      <c r="M48" s="39">
        <v>1350.12</v>
      </c>
      <c r="N48" s="39">
        <v>0</v>
      </c>
      <c r="O48" s="39">
        <v>4197.43</v>
      </c>
      <c r="P48" s="39">
        <v>0</v>
      </c>
      <c r="Q48" s="39">
        <f>+H48+I48+J48+K48+L48+M48+N48+O48</f>
        <v>25975.62</v>
      </c>
      <c r="R48" s="39">
        <f t="shared" si="0"/>
        <v>59024.380000000005</v>
      </c>
    </row>
    <row r="49" spans="1:18" s="41" customFormat="1" ht="11.25" x14ac:dyDescent="0.2">
      <c r="A49" s="36">
        <v>43</v>
      </c>
      <c r="B49" s="37" t="s">
        <v>263</v>
      </c>
      <c r="C49" s="37" t="s">
        <v>232</v>
      </c>
      <c r="D49" s="38" t="s">
        <v>119</v>
      </c>
      <c r="E49" s="38" t="s">
        <v>100</v>
      </c>
      <c r="F49" s="39" t="s">
        <v>228</v>
      </c>
      <c r="G49" s="42">
        <v>65000</v>
      </c>
      <c r="H49" s="39">
        <v>4427.55</v>
      </c>
      <c r="I49" s="39">
        <v>90</v>
      </c>
      <c r="J49" s="39">
        <f>+G49*2.87%</f>
        <v>1865.5</v>
      </c>
      <c r="K49" s="40">
        <f>+G49*3.04%</f>
        <v>1976</v>
      </c>
      <c r="L49" s="39">
        <v>1319.07</v>
      </c>
      <c r="M49" s="39">
        <v>0</v>
      </c>
      <c r="N49" s="39">
        <v>0</v>
      </c>
      <c r="O49" s="39">
        <v>2000</v>
      </c>
      <c r="P49" s="39">
        <v>0</v>
      </c>
      <c r="Q49" s="39">
        <f>+H49+I49+J49+K49+L49+M49+N49+O49</f>
        <v>11678.119999999999</v>
      </c>
      <c r="R49" s="39">
        <f t="shared" si="0"/>
        <v>53321.880000000005</v>
      </c>
    </row>
    <row r="50" spans="1:18" s="41" customFormat="1" ht="11.25" x14ac:dyDescent="0.2">
      <c r="A50" s="36">
        <v>44</v>
      </c>
      <c r="B50" s="37" t="s">
        <v>305</v>
      </c>
      <c r="C50" s="37" t="s">
        <v>281</v>
      </c>
      <c r="D50" s="38" t="s">
        <v>119</v>
      </c>
      <c r="E50" s="38" t="s">
        <v>100</v>
      </c>
      <c r="F50" s="39" t="s">
        <v>228</v>
      </c>
      <c r="G50" s="42">
        <v>47000</v>
      </c>
      <c r="H50" s="39">
        <v>1228.08</v>
      </c>
      <c r="I50" s="39">
        <v>50</v>
      </c>
      <c r="J50" s="39">
        <f>+G50*2.87%</f>
        <v>1348.9</v>
      </c>
      <c r="K50" s="39">
        <f>+G50*3.04%</f>
        <v>1428.8</v>
      </c>
      <c r="L50" s="39">
        <v>1974.2325000000001</v>
      </c>
      <c r="M50" s="39">
        <v>1350.12</v>
      </c>
      <c r="N50" s="39">
        <v>0</v>
      </c>
      <c r="O50" s="39">
        <v>5706.17</v>
      </c>
      <c r="P50" s="39">
        <v>0</v>
      </c>
      <c r="Q50" s="39">
        <f>+H50+I50+J50+K50+L50+M50+N50+O50</f>
        <v>13086.3025</v>
      </c>
      <c r="R50" s="39">
        <f t="shared" si="0"/>
        <v>33913.697500000002</v>
      </c>
    </row>
    <row r="51" spans="1:18" s="41" customFormat="1" ht="11.25" x14ac:dyDescent="0.2">
      <c r="A51" s="36">
        <v>45</v>
      </c>
      <c r="B51" s="37" t="s">
        <v>206</v>
      </c>
      <c r="C51" s="37" t="s">
        <v>211</v>
      </c>
      <c r="D51" s="38" t="s">
        <v>119</v>
      </c>
      <c r="E51" s="38" t="s">
        <v>100</v>
      </c>
      <c r="F51" s="39" t="s">
        <v>228</v>
      </c>
      <c r="G51" s="42">
        <v>85000</v>
      </c>
      <c r="H51" s="39">
        <v>8577.06</v>
      </c>
      <c r="I51" s="39">
        <v>50</v>
      </c>
      <c r="J51" s="39">
        <f>+G51*2.87%</f>
        <v>2439.5</v>
      </c>
      <c r="K51" s="40">
        <f>+G51*3.04%</f>
        <v>2584</v>
      </c>
      <c r="L51" s="39">
        <v>0</v>
      </c>
      <c r="M51" s="39">
        <v>0</v>
      </c>
      <c r="N51" s="39">
        <v>0</v>
      </c>
      <c r="O51" s="39">
        <v>0</v>
      </c>
      <c r="P51" s="39">
        <v>0</v>
      </c>
      <c r="Q51" s="39">
        <f>+H51+I51+J51+K51+L51+M51+N51+O51</f>
        <v>13650.56</v>
      </c>
      <c r="R51" s="39">
        <f t="shared" si="0"/>
        <v>71349.440000000002</v>
      </c>
    </row>
    <row r="52" spans="1:18" s="41" customFormat="1" ht="11.25" x14ac:dyDescent="0.2">
      <c r="A52" s="36">
        <v>46</v>
      </c>
      <c r="B52" s="37" t="s">
        <v>207</v>
      </c>
      <c r="C52" s="37" t="s">
        <v>212</v>
      </c>
      <c r="D52" s="38" t="s">
        <v>119</v>
      </c>
      <c r="E52" s="38" t="s">
        <v>100</v>
      </c>
      <c r="F52" s="39" t="s">
        <v>227</v>
      </c>
      <c r="G52" s="42">
        <v>60000</v>
      </c>
      <c r="H52" s="39">
        <v>3486.65</v>
      </c>
      <c r="I52" s="39">
        <v>50</v>
      </c>
      <c r="J52" s="39">
        <f>+G52*2.87%</f>
        <v>1722</v>
      </c>
      <c r="K52" s="39">
        <f>+G52*3.04%</f>
        <v>1824</v>
      </c>
      <c r="L52" s="39">
        <v>0</v>
      </c>
      <c r="M52" s="39">
        <v>0</v>
      </c>
      <c r="N52" s="39">
        <v>0</v>
      </c>
      <c r="O52" s="39">
        <v>0</v>
      </c>
      <c r="P52" s="39">
        <v>0</v>
      </c>
      <c r="Q52" s="39">
        <f>+H52+I52+J52+K52+L52+M52+N52+O52</f>
        <v>7082.65</v>
      </c>
      <c r="R52" s="39">
        <f t="shared" si="0"/>
        <v>52917.35</v>
      </c>
    </row>
    <row r="53" spans="1:18" s="41" customFormat="1" ht="11.25" x14ac:dyDescent="0.2">
      <c r="A53" s="36">
        <v>47</v>
      </c>
      <c r="B53" s="37" t="s">
        <v>209</v>
      </c>
      <c r="C53" s="37" t="s">
        <v>89</v>
      </c>
      <c r="D53" s="38" t="s">
        <v>119</v>
      </c>
      <c r="E53" s="38" t="s">
        <v>100</v>
      </c>
      <c r="F53" s="39" t="s">
        <v>228</v>
      </c>
      <c r="G53" s="42">
        <v>30000</v>
      </c>
      <c r="H53" s="39">
        <v>0</v>
      </c>
      <c r="I53" s="39">
        <v>50</v>
      </c>
      <c r="J53" s="39">
        <f>+G53*2.87%</f>
        <v>861</v>
      </c>
      <c r="K53" s="40">
        <f>+G53*3.04%</f>
        <v>912</v>
      </c>
      <c r="L53" s="39">
        <v>0</v>
      </c>
      <c r="M53" s="44">
        <v>0</v>
      </c>
      <c r="N53" s="39">
        <v>0</v>
      </c>
      <c r="O53" s="39">
        <v>0</v>
      </c>
      <c r="P53" s="39">
        <v>0</v>
      </c>
      <c r="Q53" s="39">
        <f>+H53+I53+J53+K53+L53+M53+N53+O53</f>
        <v>1823</v>
      </c>
      <c r="R53" s="39">
        <f t="shared" si="0"/>
        <v>28177</v>
      </c>
    </row>
    <row r="54" spans="1:18" s="41" customFormat="1" ht="11.25" x14ac:dyDescent="0.2">
      <c r="A54" s="36">
        <v>48</v>
      </c>
      <c r="B54" s="37" t="s">
        <v>268</v>
      </c>
      <c r="C54" s="37" t="s">
        <v>13</v>
      </c>
      <c r="D54" s="38" t="s">
        <v>119</v>
      </c>
      <c r="E54" s="38" t="s">
        <v>100</v>
      </c>
      <c r="F54" s="39" t="s">
        <v>227</v>
      </c>
      <c r="G54" s="42">
        <v>25000</v>
      </c>
      <c r="H54" s="39">
        <v>0</v>
      </c>
      <c r="I54" s="39">
        <v>90</v>
      </c>
      <c r="J54" s="39">
        <f>+G54*2.87%</f>
        <v>717.5</v>
      </c>
      <c r="K54" s="39">
        <f>+G54*3.04%</f>
        <v>760</v>
      </c>
      <c r="L54" s="39">
        <v>0</v>
      </c>
      <c r="M54" s="39">
        <v>0</v>
      </c>
      <c r="N54" s="39">
        <v>0</v>
      </c>
      <c r="O54" s="39">
        <v>0</v>
      </c>
      <c r="P54" s="39">
        <v>0</v>
      </c>
      <c r="Q54" s="39">
        <f>+H54+I54+J54+K54+L54+M54+N54+O54</f>
        <v>1567.5</v>
      </c>
      <c r="R54" s="39">
        <f t="shared" si="0"/>
        <v>23432.5</v>
      </c>
    </row>
    <row r="55" spans="1:18" s="41" customFormat="1" ht="11.25" x14ac:dyDescent="0.2">
      <c r="A55" s="36">
        <v>49</v>
      </c>
      <c r="B55" s="37" t="s">
        <v>293</v>
      </c>
      <c r="C55" s="37" t="s">
        <v>247</v>
      </c>
      <c r="D55" s="38" t="s">
        <v>119</v>
      </c>
      <c r="E55" s="38" t="s">
        <v>100</v>
      </c>
      <c r="F55" s="39" t="s">
        <v>228</v>
      </c>
      <c r="G55" s="42">
        <v>45000</v>
      </c>
      <c r="H55" s="39">
        <v>1148.33</v>
      </c>
      <c r="I55" s="39">
        <v>50</v>
      </c>
      <c r="J55" s="39">
        <f>+G55*2.87%</f>
        <v>1291.5</v>
      </c>
      <c r="K55" s="39">
        <f>+G55*3.04%</f>
        <v>1368</v>
      </c>
      <c r="L55" s="39">
        <v>0</v>
      </c>
      <c r="M55" s="39">
        <v>0</v>
      </c>
      <c r="N55" s="39">
        <v>0</v>
      </c>
      <c r="O55" s="39">
        <v>0</v>
      </c>
      <c r="P55" s="39">
        <v>0</v>
      </c>
      <c r="Q55" s="39">
        <f>+H55+I55+J55+K55+L55+M55+N55+O55</f>
        <v>3857.83</v>
      </c>
      <c r="R55" s="39">
        <f t="shared" si="0"/>
        <v>41142.17</v>
      </c>
    </row>
    <row r="56" spans="1:18" s="41" customFormat="1" ht="11.25" x14ac:dyDescent="0.2">
      <c r="A56" s="36">
        <v>50</v>
      </c>
      <c r="B56" s="37" t="s">
        <v>166</v>
      </c>
      <c r="C56" s="37" t="s">
        <v>246</v>
      </c>
      <c r="D56" s="38" t="s">
        <v>119</v>
      </c>
      <c r="E56" s="38" t="s">
        <v>162</v>
      </c>
      <c r="F56" s="39" t="s">
        <v>227</v>
      </c>
      <c r="G56" s="42">
        <v>170000</v>
      </c>
      <c r="H56" s="39">
        <v>28627.24</v>
      </c>
      <c r="I56" s="39">
        <v>50</v>
      </c>
      <c r="J56" s="39">
        <f>+G56*2.87%</f>
        <v>4879</v>
      </c>
      <c r="K56" s="39">
        <f>162625*3.04%</f>
        <v>4943.8</v>
      </c>
      <c r="L56" s="39">
        <v>0</v>
      </c>
      <c r="M56" s="39">
        <v>0</v>
      </c>
      <c r="N56" s="39">
        <v>0</v>
      </c>
      <c r="O56" s="39">
        <v>0</v>
      </c>
      <c r="P56" s="39">
        <v>0</v>
      </c>
      <c r="Q56" s="39">
        <f>+H56+I56+J56+K56+L56+M56+N56+O56</f>
        <v>38500.040000000008</v>
      </c>
      <c r="R56" s="39">
        <f t="shared" si="0"/>
        <v>131499.96</v>
      </c>
    </row>
    <row r="57" spans="1:18" s="41" customFormat="1" ht="11.25" x14ac:dyDescent="0.2">
      <c r="A57" s="36">
        <v>51</v>
      </c>
      <c r="B57" s="37" t="s">
        <v>67</v>
      </c>
      <c r="C57" s="37" t="s">
        <v>315</v>
      </c>
      <c r="D57" s="38" t="s">
        <v>119</v>
      </c>
      <c r="E57" s="38" t="s">
        <v>162</v>
      </c>
      <c r="F57" s="39" t="s">
        <v>227</v>
      </c>
      <c r="G57" s="45">
        <v>85000</v>
      </c>
      <c r="H57" s="45">
        <v>8239.5300000000007</v>
      </c>
      <c r="I57" s="45">
        <v>90</v>
      </c>
      <c r="J57" s="45">
        <f>+G57*2.87%</f>
        <v>2439.5</v>
      </c>
      <c r="K57" s="45">
        <f>+G57*3.04%</f>
        <v>2584</v>
      </c>
      <c r="L57" s="45">
        <v>2198.4499999999998</v>
      </c>
      <c r="M57" s="45">
        <v>1350.12</v>
      </c>
      <c r="N57" s="45">
        <v>0</v>
      </c>
      <c r="O57" s="45">
        <v>1000</v>
      </c>
      <c r="P57" s="45">
        <v>0</v>
      </c>
      <c r="Q57" s="45">
        <f>+H57+I57+J57+K57+L57+M57+N57+O57</f>
        <v>17901.599999999999</v>
      </c>
      <c r="R57" s="39">
        <f t="shared" si="0"/>
        <v>67098.399999999994</v>
      </c>
    </row>
    <row r="58" spans="1:18" s="41" customFormat="1" ht="11.25" x14ac:dyDescent="0.2">
      <c r="A58" s="36">
        <v>52</v>
      </c>
      <c r="B58" s="37" t="s">
        <v>143</v>
      </c>
      <c r="C58" s="37" t="s">
        <v>155</v>
      </c>
      <c r="D58" s="38" t="s">
        <v>119</v>
      </c>
      <c r="E58" s="38" t="s">
        <v>160</v>
      </c>
      <c r="F58" s="39" t="s">
        <v>227</v>
      </c>
      <c r="G58" s="42">
        <v>42000</v>
      </c>
      <c r="H58" s="39">
        <v>724.92</v>
      </c>
      <c r="I58" s="39">
        <v>50</v>
      </c>
      <c r="J58" s="39">
        <f>+G58*2.87%</f>
        <v>1205.4000000000001</v>
      </c>
      <c r="K58" s="39">
        <f>+G58*3.04%</f>
        <v>1276.8</v>
      </c>
      <c r="L58" s="39">
        <v>0</v>
      </c>
      <c r="M58" s="39">
        <v>0</v>
      </c>
      <c r="N58" s="39">
        <v>0</v>
      </c>
      <c r="O58" s="39">
        <v>7933.76</v>
      </c>
      <c r="P58" s="39">
        <v>0</v>
      </c>
      <c r="Q58" s="39">
        <f>+H58+I58+J58+K58+L58+M58+N58+O58</f>
        <v>11190.880000000001</v>
      </c>
      <c r="R58" s="39">
        <f t="shared" si="0"/>
        <v>30809.119999999999</v>
      </c>
    </row>
    <row r="59" spans="1:18" s="41" customFormat="1" ht="11.25" x14ac:dyDescent="0.2">
      <c r="A59" s="36">
        <v>53</v>
      </c>
      <c r="B59" s="37" t="s">
        <v>28</v>
      </c>
      <c r="C59" s="37" t="s">
        <v>312</v>
      </c>
      <c r="D59" s="38" t="s">
        <v>118</v>
      </c>
      <c r="E59" s="38" t="s">
        <v>160</v>
      </c>
      <c r="F59" s="39" t="s">
        <v>227</v>
      </c>
      <c r="G59" s="39">
        <v>47000</v>
      </c>
      <c r="H59" s="39">
        <v>1228.08</v>
      </c>
      <c r="I59" s="39">
        <v>130</v>
      </c>
      <c r="J59" s="39">
        <f>+G59*2.87%</f>
        <v>1348.9</v>
      </c>
      <c r="K59" s="39">
        <f>+G59*3.04%</f>
        <v>1428.8</v>
      </c>
      <c r="L59" s="39">
        <v>3077.83</v>
      </c>
      <c r="M59" s="39">
        <v>1350.12</v>
      </c>
      <c r="N59" s="39">
        <v>0</v>
      </c>
      <c r="O59" s="39">
        <v>10671.68</v>
      </c>
      <c r="P59" s="39">
        <v>0</v>
      </c>
      <c r="Q59" s="39">
        <f>+H59+I59+J59+K59+L59+M59+N59+O59</f>
        <v>19235.41</v>
      </c>
      <c r="R59" s="39">
        <f t="shared" si="0"/>
        <v>27764.59</v>
      </c>
    </row>
    <row r="60" spans="1:18" s="41" customFormat="1" ht="11.25" x14ac:dyDescent="0.2">
      <c r="A60" s="36">
        <v>54</v>
      </c>
      <c r="B60" s="37" t="s">
        <v>23</v>
      </c>
      <c r="C60" s="37" t="s">
        <v>312</v>
      </c>
      <c r="D60" s="38" t="s">
        <v>119</v>
      </c>
      <c r="E60" s="38" t="s">
        <v>160</v>
      </c>
      <c r="F60" s="39" t="s">
        <v>227</v>
      </c>
      <c r="G60" s="39">
        <v>42000</v>
      </c>
      <c r="H60" s="39">
        <v>724.92</v>
      </c>
      <c r="I60" s="39">
        <v>90</v>
      </c>
      <c r="J60" s="39">
        <f>+G60*2.87%</f>
        <v>1205.4000000000001</v>
      </c>
      <c r="K60" s="39">
        <f>+G60*3.04%</f>
        <v>1276.8</v>
      </c>
      <c r="L60" s="39">
        <v>439.69</v>
      </c>
      <c r="M60" s="39">
        <v>0</v>
      </c>
      <c r="N60" s="39">
        <v>0</v>
      </c>
      <c r="O60" s="39">
        <v>1000</v>
      </c>
      <c r="P60" s="39">
        <v>0</v>
      </c>
      <c r="Q60" s="39">
        <f>+H60+I60+J60+K60+L60+M60+N60+O60</f>
        <v>4736.8099999999995</v>
      </c>
      <c r="R60" s="39">
        <f t="shared" si="0"/>
        <v>37263.19</v>
      </c>
    </row>
    <row r="61" spans="1:18" s="41" customFormat="1" ht="11.25" x14ac:dyDescent="0.2">
      <c r="A61" s="36">
        <v>55</v>
      </c>
      <c r="B61" s="37" t="s">
        <v>308</v>
      </c>
      <c r="C61" s="37" t="s">
        <v>309</v>
      </c>
      <c r="D61" s="38" t="s">
        <v>119</v>
      </c>
      <c r="E61" s="38" t="s">
        <v>160</v>
      </c>
      <c r="F61" s="39" t="s">
        <v>228</v>
      </c>
      <c r="G61" s="42">
        <v>50000</v>
      </c>
      <c r="H61" s="39">
        <v>1854</v>
      </c>
      <c r="I61" s="39">
        <v>50</v>
      </c>
      <c r="J61" s="39">
        <f>+G61*2.87%</f>
        <v>1435</v>
      </c>
      <c r="K61" s="39">
        <f>+G61*3.04%</f>
        <v>1520</v>
      </c>
      <c r="L61" s="39">
        <v>0</v>
      </c>
      <c r="M61" s="39">
        <v>0</v>
      </c>
      <c r="N61" s="39">
        <v>0</v>
      </c>
      <c r="O61" s="39">
        <v>0</v>
      </c>
      <c r="P61" s="39">
        <v>0</v>
      </c>
      <c r="Q61" s="39">
        <f>+H61+I61+J61+K61+L61+M61+N61+O61</f>
        <v>4859</v>
      </c>
      <c r="R61" s="39">
        <f t="shared" si="0"/>
        <v>45141</v>
      </c>
    </row>
    <row r="62" spans="1:18" s="41" customFormat="1" ht="11.25" x14ac:dyDescent="0.2">
      <c r="A62" s="36">
        <v>56</v>
      </c>
      <c r="B62" s="37" t="s">
        <v>225</v>
      </c>
      <c r="C62" s="37" t="s">
        <v>85</v>
      </c>
      <c r="D62" s="38" t="s">
        <v>119</v>
      </c>
      <c r="E62" s="38" t="s">
        <v>162</v>
      </c>
      <c r="F62" s="39" t="s">
        <v>227</v>
      </c>
      <c r="G62" s="42">
        <v>34000</v>
      </c>
      <c r="H62" s="39">
        <v>0</v>
      </c>
      <c r="I62" s="39">
        <v>50</v>
      </c>
      <c r="J62" s="39">
        <f>+G62*2.87%</f>
        <v>975.8</v>
      </c>
      <c r="K62" s="40">
        <f>+G62*3.04%</f>
        <v>1033.5999999999999</v>
      </c>
      <c r="L62" s="39">
        <v>1750.0150000000001</v>
      </c>
      <c r="M62" s="39">
        <v>0</v>
      </c>
      <c r="N62" s="39">
        <v>0</v>
      </c>
      <c r="O62" s="39">
        <v>0</v>
      </c>
      <c r="P62" s="39">
        <v>0</v>
      </c>
      <c r="Q62" s="39">
        <f>+H62+I62+J62+K62+L62+M62+N62+O62</f>
        <v>3809.415</v>
      </c>
      <c r="R62" s="39">
        <f t="shared" si="0"/>
        <v>30190.584999999999</v>
      </c>
    </row>
    <row r="63" spans="1:18" s="41" customFormat="1" ht="11.25" x14ac:dyDescent="0.2">
      <c r="A63" s="36">
        <v>57</v>
      </c>
      <c r="B63" s="37" t="s">
        <v>261</v>
      </c>
      <c r="C63" s="37" t="s">
        <v>85</v>
      </c>
      <c r="D63" s="38" t="s">
        <v>119</v>
      </c>
      <c r="E63" s="38" t="s">
        <v>162</v>
      </c>
      <c r="F63" s="39" t="s">
        <v>227</v>
      </c>
      <c r="G63" s="42">
        <v>30000</v>
      </c>
      <c r="H63" s="39">
        <v>0</v>
      </c>
      <c r="I63" s="39">
        <v>50</v>
      </c>
      <c r="J63" s="39">
        <f>+G63*2.87%</f>
        <v>861</v>
      </c>
      <c r="K63" s="40">
        <f>+G63*3.04%</f>
        <v>912</v>
      </c>
      <c r="L63" s="39">
        <v>0</v>
      </c>
      <c r="M63" s="39">
        <v>0</v>
      </c>
      <c r="N63" s="39">
        <v>0</v>
      </c>
      <c r="O63" s="39">
        <v>0</v>
      </c>
      <c r="P63" s="39">
        <v>0</v>
      </c>
      <c r="Q63" s="39">
        <f>+H63+I63+J63+K63+L63+M63+N63+O63</f>
        <v>1823</v>
      </c>
      <c r="R63" s="39">
        <f t="shared" si="0"/>
        <v>28177</v>
      </c>
    </row>
    <row r="64" spans="1:18" s="41" customFormat="1" ht="11.25" x14ac:dyDescent="0.2">
      <c r="A64" s="36">
        <v>58</v>
      </c>
      <c r="B64" s="37" t="s">
        <v>22</v>
      </c>
      <c r="C64" s="37" t="s">
        <v>85</v>
      </c>
      <c r="D64" s="38" t="s">
        <v>118</v>
      </c>
      <c r="E64" s="38" t="s">
        <v>160</v>
      </c>
      <c r="F64" s="39" t="s">
        <v>227</v>
      </c>
      <c r="G64" s="42">
        <v>32000</v>
      </c>
      <c r="H64" s="39">
        <v>0</v>
      </c>
      <c r="I64" s="39">
        <v>50</v>
      </c>
      <c r="J64" s="39">
        <f>+G64*2.87%</f>
        <v>918.4</v>
      </c>
      <c r="K64" s="40">
        <f>+G64*3.04%</f>
        <v>972.8</v>
      </c>
      <c r="L64" s="39">
        <v>2198.4499999999998</v>
      </c>
      <c r="M64" s="39">
        <v>1350.12</v>
      </c>
      <c r="N64" s="39">
        <v>0</v>
      </c>
      <c r="O64" s="39">
        <v>3594.38</v>
      </c>
      <c r="P64" s="39">
        <v>0</v>
      </c>
      <c r="Q64" s="39">
        <f>+H64+I64+J64+K64+L64+M64+N64+O64</f>
        <v>9084.15</v>
      </c>
      <c r="R64" s="39">
        <f t="shared" si="0"/>
        <v>22915.85</v>
      </c>
    </row>
    <row r="65" spans="1:18" s="41" customFormat="1" ht="11.25" x14ac:dyDescent="0.2">
      <c r="A65" s="36">
        <v>59</v>
      </c>
      <c r="B65" s="37" t="s">
        <v>121</v>
      </c>
      <c r="C65" s="37" t="s">
        <v>85</v>
      </c>
      <c r="D65" s="38" t="s">
        <v>119</v>
      </c>
      <c r="E65" s="38" t="s">
        <v>160</v>
      </c>
      <c r="F65" s="39" t="s">
        <v>227</v>
      </c>
      <c r="G65" s="42">
        <v>32000</v>
      </c>
      <c r="H65" s="39">
        <v>0</v>
      </c>
      <c r="I65" s="39">
        <v>50</v>
      </c>
      <c r="J65" s="39">
        <f>+G65*2.87%</f>
        <v>918.4</v>
      </c>
      <c r="K65" s="40">
        <f>+G65*3.04%</f>
        <v>972.8</v>
      </c>
      <c r="L65" s="39">
        <v>0</v>
      </c>
      <c r="M65" s="39">
        <v>0</v>
      </c>
      <c r="N65" s="39">
        <v>0</v>
      </c>
      <c r="O65" s="39">
        <v>5519.65</v>
      </c>
      <c r="P65" s="39">
        <v>0</v>
      </c>
      <c r="Q65" s="39">
        <f>+H65+I65+J65+K65+L65+M65+N65+O65</f>
        <v>7460.8499999999995</v>
      </c>
      <c r="R65" s="39">
        <f t="shared" si="0"/>
        <v>24539.15</v>
      </c>
    </row>
    <row r="66" spans="1:18" s="41" customFormat="1" ht="11.25" x14ac:dyDescent="0.2">
      <c r="A66" s="36">
        <v>60</v>
      </c>
      <c r="B66" s="37" t="s">
        <v>122</v>
      </c>
      <c r="C66" s="37" t="s">
        <v>85</v>
      </c>
      <c r="D66" s="38" t="s">
        <v>119</v>
      </c>
      <c r="E66" s="38" t="s">
        <v>160</v>
      </c>
      <c r="F66" s="39" t="s">
        <v>227</v>
      </c>
      <c r="G66" s="42">
        <v>32000</v>
      </c>
      <c r="H66" s="39">
        <v>0</v>
      </c>
      <c r="I66" s="39">
        <v>50</v>
      </c>
      <c r="J66" s="39">
        <f>+G66*2.87%</f>
        <v>918.4</v>
      </c>
      <c r="K66" s="40">
        <f>+G66*3.04%</f>
        <v>972.8</v>
      </c>
      <c r="L66" s="39">
        <v>0</v>
      </c>
      <c r="M66" s="39">
        <v>0</v>
      </c>
      <c r="N66" s="39">
        <v>0</v>
      </c>
      <c r="O66" s="39">
        <v>1000</v>
      </c>
      <c r="P66" s="39">
        <v>0</v>
      </c>
      <c r="Q66" s="39">
        <f>+H66+I66+J66+K66+L66+M66+N66+O66</f>
        <v>2941.2</v>
      </c>
      <c r="R66" s="39">
        <f t="shared" si="0"/>
        <v>29058.799999999999</v>
      </c>
    </row>
    <row r="67" spans="1:18" s="41" customFormat="1" ht="11.25" x14ac:dyDescent="0.2">
      <c r="A67" s="36">
        <v>61</v>
      </c>
      <c r="B67" s="37" t="s">
        <v>260</v>
      </c>
      <c r="C67" s="37" t="s">
        <v>89</v>
      </c>
      <c r="D67" s="38" t="s">
        <v>119</v>
      </c>
      <c r="E67" s="38" t="s">
        <v>160</v>
      </c>
      <c r="F67" s="39" t="s">
        <v>227</v>
      </c>
      <c r="G67" s="42">
        <v>30000</v>
      </c>
      <c r="H67" s="39">
        <v>0</v>
      </c>
      <c r="I67" s="39">
        <v>50</v>
      </c>
      <c r="J67" s="39">
        <f>+G67*2.87%</f>
        <v>861</v>
      </c>
      <c r="K67" s="40">
        <f>+G67*3.04%</f>
        <v>912</v>
      </c>
      <c r="L67" s="39">
        <v>0</v>
      </c>
      <c r="M67" s="39">
        <v>0</v>
      </c>
      <c r="N67" s="39">
        <v>0</v>
      </c>
      <c r="O67" s="39">
        <v>0</v>
      </c>
      <c r="P67" s="39">
        <v>0</v>
      </c>
      <c r="Q67" s="39">
        <f>+H67+I67+J67+K67+L67+M67+N67+O67</f>
        <v>1823</v>
      </c>
      <c r="R67" s="39">
        <f t="shared" si="0"/>
        <v>28177</v>
      </c>
    </row>
    <row r="68" spans="1:18" s="41" customFormat="1" ht="11.25" x14ac:dyDescent="0.2">
      <c r="A68" s="36">
        <v>62</v>
      </c>
      <c r="B68" s="37" t="s">
        <v>20</v>
      </c>
      <c r="C68" s="37" t="s">
        <v>88</v>
      </c>
      <c r="D68" s="38" t="s">
        <v>118</v>
      </c>
      <c r="E68" s="38" t="s">
        <v>99</v>
      </c>
      <c r="F68" s="39" t="s">
        <v>227</v>
      </c>
      <c r="G68" s="39">
        <v>170000</v>
      </c>
      <c r="H68" s="39">
        <v>28627.24</v>
      </c>
      <c r="I68" s="39">
        <v>50</v>
      </c>
      <c r="J68" s="39">
        <f>+G68*2.87%</f>
        <v>4879</v>
      </c>
      <c r="K68" s="40">
        <f>162625*3.04%</f>
        <v>4943.8</v>
      </c>
      <c r="L68" s="39">
        <f>1986.06+879.38</f>
        <v>2865.44</v>
      </c>
      <c r="M68" s="44">
        <v>0</v>
      </c>
      <c r="N68" s="39">
        <v>0</v>
      </c>
      <c r="O68" s="39">
        <v>28640.45</v>
      </c>
      <c r="P68" s="39">
        <v>0</v>
      </c>
      <c r="Q68" s="39">
        <f>+H68+I68+J68+K68+L68+M68+N68+O68</f>
        <v>70005.930000000008</v>
      </c>
      <c r="R68" s="39">
        <f t="shared" si="0"/>
        <v>99994.069999999992</v>
      </c>
    </row>
    <row r="69" spans="1:18" s="41" customFormat="1" ht="11.25" x14ac:dyDescent="0.2">
      <c r="A69" s="36">
        <v>63</v>
      </c>
      <c r="B69" s="37" t="s">
        <v>56</v>
      </c>
      <c r="C69" s="37" t="s">
        <v>117</v>
      </c>
      <c r="D69" s="38" t="s">
        <v>119</v>
      </c>
      <c r="E69" s="38" t="s">
        <v>99</v>
      </c>
      <c r="F69" s="39" t="s">
        <v>228</v>
      </c>
      <c r="G69" s="39">
        <v>85000</v>
      </c>
      <c r="H69" s="39">
        <v>8577.06</v>
      </c>
      <c r="I69" s="39">
        <v>90</v>
      </c>
      <c r="J69" s="39">
        <f>+G69*2.87%</f>
        <v>2439.5</v>
      </c>
      <c r="K69" s="40">
        <f>+G69*3.04%</f>
        <v>2584</v>
      </c>
      <c r="L69" s="39">
        <v>2638.14</v>
      </c>
      <c r="M69" s="39">
        <v>0</v>
      </c>
      <c r="N69" s="39">
        <v>0</v>
      </c>
      <c r="O69" s="39">
        <v>8319.7800000000007</v>
      </c>
      <c r="P69" s="39">
        <v>0</v>
      </c>
      <c r="Q69" s="39">
        <f>+H69+I69+J69+K69+L69+M69+N69+O69</f>
        <v>24648.48</v>
      </c>
      <c r="R69" s="39">
        <f t="shared" si="0"/>
        <v>60351.520000000004</v>
      </c>
    </row>
    <row r="70" spans="1:18" s="41" customFormat="1" ht="11.25" x14ac:dyDescent="0.2">
      <c r="A70" s="36">
        <v>64</v>
      </c>
      <c r="B70" s="37" t="s">
        <v>147</v>
      </c>
      <c r="C70" s="37" t="s">
        <v>275</v>
      </c>
      <c r="D70" s="38" t="s">
        <v>119</v>
      </c>
      <c r="E70" s="38" t="s">
        <v>97</v>
      </c>
      <c r="F70" s="39" t="s">
        <v>228</v>
      </c>
      <c r="G70" s="42">
        <v>170000</v>
      </c>
      <c r="H70" s="39">
        <v>28627.24</v>
      </c>
      <c r="I70" s="39">
        <v>50</v>
      </c>
      <c r="J70" s="39">
        <f>+G70*2.87%</f>
        <v>4879</v>
      </c>
      <c r="K70" s="39">
        <f>162625*3.04%</f>
        <v>4943.8</v>
      </c>
      <c r="L70" s="39">
        <v>439.69</v>
      </c>
      <c r="M70" s="39">
        <v>0</v>
      </c>
      <c r="N70" s="39">
        <v>0</v>
      </c>
      <c r="O70" s="39">
        <v>4000</v>
      </c>
      <c r="P70" s="39">
        <v>0</v>
      </c>
      <c r="Q70" s="39">
        <f>+H70+I70+J70+K70+L70+M70+N70+O70</f>
        <v>42939.73000000001</v>
      </c>
      <c r="R70" s="39">
        <f t="shared" si="0"/>
        <v>127060.26999999999</v>
      </c>
    </row>
    <row r="71" spans="1:18" s="41" customFormat="1" ht="11.25" x14ac:dyDescent="0.2">
      <c r="A71" s="36">
        <v>65</v>
      </c>
      <c r="B71" s="37" t="s">
        <v>76</v>
      </c>
      <c r="C71" s="37" t="s">
        <v>239</v>
      </c>
      <c r="D71" s="38" t="s">
        <v>119</v>
      </c>
      <c r="E71" s="38" t="s">
        <v>97</v>
      </c>
      <c r="F71" s="39" t="s">
        <v>228</v>
      </c>
      <c r="G71" s="45">
        <v>70000</v>
      </c>
      <c r="H71" s="45">
        <v>5368.45</v>
      </c>
      <c r="I71" s="45">
        <v>50</v>
      </c>
      <c r="J71" s="45">
        <f>+G71*2.87%</f>
        <v>2009</v>
      </c>
      <c r="K71" s="45">
        <f>+G71*3.04%</f>
        <v>2128</v>
      </c>
      <c r="L71" s="45">
        <v>12369.202499999999</v>
      </c>
      <c r="M71" s="45">
        <v>0</v>
      </c>
      <c r="N71" s="45">
        <v>0</v>
      </c>
      <c r="O71" s="45">
        <v>0</v>
      </c>
      <c r="P71" s="45">
        <v>0</v>
      </c>
      <c r="Q71" s="45">
        <f>+H71+I71+J71+K71+L71+M71+N71+O71</f>
        <v>21924.6525</v>
      </c>
      <c r="R71" s="39">
        <f t="shared" ref="R71:R76" si="1">SUM(G71+P71-Q71)</f>
        <v>48075.347500000003</v>
      </c>
    </row>
    <row r="72" spans="1:18" s="41" customFormat="1" ht="11.25" x14ac:dyDescent="0.2">
      <c r="A72" s="36">
        <v>66</v>
      </c>
      <c r="B72" s="37" t="s">
        <v>137</v>
      </c>
      <c r="C72" s="37" t="s">
        <v>113</v>
      </c>
      <c r="D72" s="38" t="s">
        <v>119</v>
      </c>
      <c r="E72" s="38" t="s">
        <v>97</v>
      </c>
      <c r="F72" s="39" t="s">
        <v>228</v>
      </c>
      <c r="G72" s="42">
        <v>55000</v>
      </c>
      <c r="H72" s="39">
        <v>2559.6799999999998</v>
      </c>
      <c r="I72" s="39">
        <v>50</v>
      </c>
      <c r="J72" s="39">
        <f>+G72*2.87%</f>
        <v>1578.5</v>
      </c>
      <c r="K72" s="39">
        <f>+G72*3.04%</f>
        <v>1672</v>
      </c>
      <c r="L72" s="39">
        <v>1750.0150000000001</v>
      </c>
      <c r="M72" s="39">
        <v>0</v>
      </c>
      <c r="N72" s="39">
        <v>0</v>
      </c>
      <c r="O72" s="39">
        <v>3000</v>
      </c>
      <c r="P72" s="39">
        <v>0</v>
      </c>
      <c r="Q72" s="39">
        <f>+H72+I72+J72+K72+L72+M72+N72+O72</f>
        <v>10610.195</v>
      </c>
      <c r="R72" s="39">
        <f t="shared" si="1"/>
        <v>44389.805</v>
      </c>
    </row>
    <row r="73" spans="1:18" s="41" customFormat="1" ht="11.25" x14ac:dyDescent="0.2">
      <c r="A73" s="36">
        <v>67</v>
      </c>
      <c r="B73" s="37" t="s">
        <v>194</v>
      </c>
      <c r="C73" s="37" t="s">
        <v>248</v>
      </c>
      <c r="D73" s="38" t="s">
        <v>119</v>
      </c>
      <c r="E73" s="38" t="s">
        <v>271</v>
      </c>
      <c r="F73" s="39" t="s">
        <v>228</v>
      </c>
      <c r="G73" s="42">
        <v>125000</v>
      </c>
      <c r="H73" s="39">
        <v>17311</v>
      </c>
      <c r="I73" s="39">
        <v>50</v>
      </c>
      <c r="J73" s="39">
        <f>+G73*2.87%</f>
        <v>3587.5</v>
      </c>
      <c r="K73" s="39">
        <f>+G73*3.04%</f>
        <v>3800</v>
      </c>
      <c r="L73" s="39">
        <v>3517.52</v>
      </c>
      <c r="M73" s="39">
        <f>1350.12*2</f>
        <v>2700.24</v>
      </c>
      <c r="N73" s="39"/>
      <c r="O73" s="39">
        <v>5000</v>
      </c>
      <c r="P73" s="39"/>
      <c r="Q73" s="39">
        <f>+H73+I73+J73+K73+L73+M73+N73+O73</f>
        <v>35966.26</v>
      </c>
      <c r="R73" s="39">
        <f t="shared" si="1"/>
        <v>89033.739999999991</v>
      </c>
    </row>
    <row r="74" spans="1:18" s="41" customFormat="1" ht="11.25" x14ac:dyDescent="0.2">
      <c r="A74" s="36">
        <v>68</v>
      </c>
      <c r="B74" s="37" t="s">
        <v>180</v>
      </c>
      <c r="C74" s="37" t="s">
        <v>113</v>
      </c>
      <c r="D74" s="38" t="s">
        <v>119</v>
      </c>
      <c r="E74" s="38" t="s">
        <v>271</v>
      </c>
      <c r="F74" s="39" t="s">
        <v>227</v>
      </c>
      <c r="G74" s="42">
        <v>42000</v>
      </c>
      <c r="H74" s="39">
        <v>724.92</v>
      </c>
      <c r="I74" s="39">
        <v>50</v>
      </c>
      <c r="J74" s="39">
        <f>+G74*2.87%</f>
        <v>1205.4000000000001</v>
      </c>
      <c r="K74" s="39">
        <f>+G74*3.04%</f>
        <v>1276.8</v>
      </c>
      <c r="L74" s="39">
        <v>0</v>
      </c>
      <c r="M74" s="39">
        <v>0</v>
      </c>
      <c r="N74" s="39">
        <v>0</v>
      </c>
      <c r="O74" s="39">
        <v>7000</v>
      </c>
      <c r="P74" s="39">
        <v>0</v>
      </c>
      <c r="Q74" s="39">
        <f>+H74+I74+J74+K74+L74+M74+N74+O74</f>
        <v>10257.119999999999</v>
      </c>
      <c r="R74" s="39">
        <f t="shared" si="1"/>
        <v>31742.880000000001</v>
      </c>
    </row>
    <row r="75" spans="1:18" s="41" customFormat="1" ht="11.25" x14ac:dyDescent="0.2">
      <c r="A75" s="36">
        <v>69</v>
      </c>
      <c r="B75" s="37" t="s">
        <v>140</v>
      </c>
      <c r="C75" s="37" t="s">
        <v>244</v>
      </c>
      <c r="D75" s="38" t="s">
        <v>119</v>
      </c>
      <c r="E75" s="38" t="s">
        <v>158</v>
      </c>
      <c r="F75" s="39" t="s">
        <v>227</v>
      </c>
      <c r="G75" s="42">
        <v>115000</v>
      </c>
      <c r="H75" s="39">
        <v>15633.81</v>
      </c>
      <c r="I75" s="39">
        <v>50</v>
      </c>
      <c r="J75" s="39">
        <f>+G75*2.87%</f>
        <v>3300.5</v>
      </c>
      <c r="K75" s="40">
        <f>+G75*3.04%</f>
        <v>3496</v>
      </c>
      <c r="L75" s="39">
        <v>2620.65</v>
      </c>
      <c r="M75" s="39">
        <v>0</v>
      </c>
      <c r="N75" s="39">
        <v>0</v>
      </c>
      <c r="O75" s="39">
        <v>0</v>
      </c>
      <c r="P75" s="39">
        <v>0</v>
      </c>
      <c r="Q75" s="39">
        <f>+H75+I75+J75+K75+L75+M75+N75+O75</f>
        <v>25100.959999999999</v>
      </c>
      <c r="R75" s="39">
        <f t="shared" si="1"/>
        <v>89899.040000000008</v>
      </c>
    </row>
    <row r="76" spans="1:18" s="41" customFormat="1" ht="11.25" x14ac:dyDescent="0.2">
      <c r="A76" s="36">
        <v>70</v>
      </c>
      <c r="B76" s="37" t="s">
        <v>38</v>
      </c>
      <c r="C76" s="37" t="s">
        <v>234</v>
      </c>
      <c r="D76" s="38" t="s">
        <v>118</v>
      </c>
      <c r="E76" s="38" t="s">
        <v>252</v>
      </c>
      <c r="F76" s="39" t="s">
        <v>227</v>
      </c>
      <c r="G76" s="39">
        <v>138592</v>
      </c>
      <c r="H76" s="39">
        <v>21183.24</v>
      </c>
      <c r="I76" s="39">
        <v>90</v>
      </c>
      <c r="J76" s="39">
        <f>+G76*2.87%</f>
        <v>3977.5904</v>
      </c>
      <c r="K76" s="39">
        <f>+G76*3.04%</f>
        <v>4213.1967999999997</v>
      </c>
      <c r="L76" s="39">
        <v>1319.07</v>
      </c>
      <c r="M76" s="39">
        <v>0</v>
      </c>
      <c r="N76" s="39">
        <v>0</v>
      </c>
      <c r="O76" s="39">
        <v>0</v>
      </c>
      <c r="P76" s="39">
        <v>0</v>
      </c>
      <c r="Q76" s="39">
        <f>+H76+I76+J76+K76+L76+M76+N76+O76</f>
        <v>30783.097200000004</v>
      </c>
      <c r="R76" s="39">
        <f t="shared" si="1"/>
        <v>107808.9028</v>
      </c>
    </row>
    <row r="77" spans="1:18" s="41" customFormat="1" ht="11.25" x14ac:dyDescent="0.2">
      <c r="A77" s="46">
        <v>71</v>
      </c>
      <c r="B77" s="37" t="s">
        <v>46</v>
      </c>
      <c r="C77" s="37" t="s">
        <v>163</v>
      </c>
      <c r="D77" s="38" t="s">
        <v>118</v>
      </c>
      <c r="E77" s="38" t="s">
        <v>252</v>
      </c>
      <c r="F77" s="39" t="s">
        <v>228</v>
      </c>
      <c r="G77" s="39">
        <v>85000</v>
      </c>
      <c r="H77" s="39">
        <v>8577.06</v>
      </c>
      <c r="I77" s="39">
        <v>50</v>
      </c>
      <c r="J77" s="39">
        <f>+G77*2.87%</f>
        <v>2439.5</v>
      </c>
      <c r="K77" s="40">
        <f>+G77*3.04%</f>
        <v>2584</v>
      </c>
      <c r="L77" s="39">
        <v>1758.76</v>
      </c>
      <c r="M77" s="39">
        <v>0</v>
      </c>
      <c r="N77" s="39">
        <v>0</v>
      </c>
      <c r="O77" s="39">
        <v>10038.1</v>
      </c>
      <c r="P77" s="39">
        <v>0</v>
      </c>
      <c r="Q77" s="39">
        <f>+H77+I77+J77+K77+L77+M77+N77+O77</f>
        <v>25447.42</v>
      </c>
      <c r="R77" s="39">
        <f>SUM(G77+P77-Q77)</f>
        <v>59552.58</v>
      </c>
    </row>
    <row r="78" spans="1:18" s="41" customFormat="1" ht="11.25" x14ac:dyDescent="0.2">
      <c r="A78" s="36">
        <v>72</v>
      </c>
      <c r="B78" s="37" t="s">
        <v>50</v>
      </c>
      <c r="C78" s="37" t="s">
        <v>163</v>
      </c>
      <c r="D78" s="38" t="s">
        <v>118</v>
      </c>
      <c r="E78" s="38" t="s">
        <v>252</v>
      </c>
      <c r="F78" s="39" t="s">
        <v>228</v>
      </c>
      <c r="G78" s="39">
        <v>85000</v>
      </c>
      <c r="H78" s="39">
        <v>8239.5300000000007</v>
      </c>
      <c r="I78" s="39">
        <v>130</v>
      </c>
      <c r="J78" s="39">
        <f>+G78*2.87%</f>
        <v>2439.5</v>
      </c>
      <c r="K78" s="40">
        <f>+G78*3.04%</f>
        <v>2584</v>
      </c>
      <c r="L78" s="39">
        <v>1534.5425</v>
      </c>
      <c r="M78" s="39">
        <v>1350.12</v>
      </c>
      <c r="N78" s="39">
        <v>0</v>
      </c>
      <c r="O78" s="39">
        <v>2000</v>
      </c>
      <c r="P78" s="39">
        <v>0</v>
      </c>
      <c r="Q78" s="39">
        <f>+H78+I78+J78+K78+L78+M78+N78+O78</f>
        <v>18277.692500000001</v>
      </c>
      <c r="R78" s="39">
        <f>SUM(G78+P78-Q78)</f>
        <v>66722.307499999995</v>
      </c>
    </row>
    <row r="79" spans="1:18" s="41" customFormat="1" ht="11.25" x14ac:dyDescent="0.2">
      <c r="A79" s="46">
        <v>73</v>
      </c>
      <c r="B79" s="37" t="s">
        <v>190</v>
      </c>
      <c r="C79" s="43" t="s">
        <v>163</v>
      </c>
      <c r="D79" s="38" t="s">
        <v>119</v>
      </c>
      <c r="E79" s="38" t="s">
        <v>252</v>
      </c>
      <c r="F79" s="39" t="s">
        <v>228</v>
      </c>
      <c r="G79" s="42">
        <v>65000</v>
      </c>
      <c r="H79" s="39">
        <v>4427.55</v>
      </c>
      <c r="I79" s="39">
        <v>50</v>
      </c>
      <c r="J79" s="39">
        <f>+G79*2.87%</f>
        <v>1865.5</v>
      </c>
      <c r="K79" s="40">
        <f>+G79*3.04%</f>
        <v>1976</v>
      </c>
      <c r="L79" s="39">
        <v>0</v>
      </c>
      <c r="M79" s="39">
        <v>0</v>
      </c>
      <c r="N79" s="44">
        <v>0</v>
      </c>
      <c r="O79" s="39">
        <v>5034.6000000000004</v>
      </c>
      <c r="P79" s="39">
        <v>0</v>
      </c>
      <c r="Q79" s="39">
        <f>+H79+I79+J79+K79+L79+M79+N79+O79</f>
        <v>13353.65</v>
      </c>
      <c r="R79" s="39">
        <f>SUM(G79+P79-Q79)</f>
        <v>51646.35</v>
      </c>
    </row>
    <row r="80" spans="1:18" s="41" customFormat="1" ht="11.25" x14ac:dyDescent="0.2">
      <c r="A80" s="36">
        <v>74</v>
      </c>
      <c r="B80" s="37" t="s">
        <v>131</v>
      </c>
      <c r="C80" s="37" t="s">
        <v>243</v>
      </c>
      <c r="D80" s="38" t="s">
        <v>119</v>
      </c>
      <c r="E80" s="38" t="s">
        <v>272</v>
      </c>
      <c r="F80" s="39" t="s">
        <v>227</v>
      </c>
      <c r="G80" s="42">
        <v>125000</v>
      </c>
      <c r="H80" s="39">
        <v>17986.060000000001</v>
      </c>
      <c r="I80" s="39">
        <v>50</v>
      </c>
      <c r="J80" s="39">
        <f>+G80*2.87%</f>
        <v>3587.5</v>
      </c>
      <c r="K80" s="39">
        <f>+G80*3.04%</f>
        <v>3800</v>
      </c>
      <c r="L80" s="39">
        <v>879.38</v>
      </c>
      <c r="M80" s="39">
        <v>0</v>
      </c>
      <c r="N80" s="39">
        <v>0</v>
      </c>
      <c r="O80" s="39">
        <v>0</v>
      </c>
      <c r="P80" s="39">
        <v>0</v>
      </c>
      <c r="Q80" s="39">
        <f>+H80+I80+J80+K80+L80+M80+N80+O80</f>
        <v>26302.940000000002</v>
      </c>
      <c r="R80" s="39">
        <f>SUM(G80+P80-Q80)</f>
        <v>98697.06</v>
      </c>
    </row>
    <row r="81" spans="1:18" s="41" customFormat="1" ht="11.25" x14ac:dyDescent="0.2">
      <c r="A81" s="46">
        <v>75</v>
      </c>
      <c r="B81" s="37" t="s">
        <v>35</v>
      </c>
      <c r="C81" s="37" t="s">
        <v>116</v>
      </c>
      <c r="D81" s="38" t="s">
        <v>118</v>
      </c>
      <c r="E81" s="38" t="s">
        <v>272</v>
      </c>
      <c r="F81" s="39" t="s">
        <v>228</v>
      </c>
      <c r="G81" s="39">
        <v>85000</v>
      </c>
      <c r="H81" s="39">
        <v>8577.06</v>
      </c>
      <c r="I81" s="39">
        <v>90</v>
      </c>
      <c r="J81" s="39">
        <f>+G81*2.87%</f>
        <v>2439.5</v>
      </c>
      <c r="K81" s="40">
        <f>+G81*3.04%</f>
        <v>2584</v>
      </c>
      <c r="L81" s="39">
        <v>0</v>
      </c>
      <c r="M81" s="44">
        <v>0</v>
      </c>
      <c r="N81" s="39">
        <v>0</v>
      </c>
      <c r="O81" s="39">
        <v>3000</v>
      </c>
      <c r="P81" s="39">
        <v>0</v>
      </c>
      <c r="Q81" s="39">
        <f>+H81+I81+J81+K81+L81+M81+N81+O81</f>
        <v>16690.559999999998</v>
      </c>
      <c r="R81" s="39">
        <f>SUM(G81+P81-Q81)</f>
        <v>68309.440000000002</v>
      </c>
    </row>
    <row r="82" spans="1:18" s="41" customFormat="1" ht="11.25" x14ac:dyDescent="0.2">
      <c r="A82" s="36">
        <v>76</v>
      </c>
      <c r="B82" s="37" t="s">
        <v>146</v>
      </c>
      <c r="C82" s="37" t="s">
        <v>84</v>
      </c>
      <c r="D82" s="38" t="s">
        <v>119</v>
      </c>
      <c r="E82" s="38" t="s">
        <v>272</v>
      </c>
      <c r="F82" s="39" t="s">
        <v>228</v>
      </c>
      <c r="G82" s="39">
        <v>47000</v>
      </c>
      <c r="H82" s="39">
        <v>1430.6</v>
      </c>
      <c r="I82" s="39">
        <v>50</v>
      </c>
      <c r="J82" s="39">
        <f>+G82*2.87%</f>
        <v>1348.9</v>
      </c>
      <c r="K82" s="39">
        <f>+G82*3.04%</f>
        <v>1428.8</v>
      </c>
      <c r="L82" s="39">
        <v>439.69</v>
      </c>
      <c r="M82" s="39">
        <v>0</v>
      </c>
      <c r="N82" s="39">
        <v>0</v>
      </c>
      <c r="O82" s="39">
        <v>0</v>
      </c>
      <c r="P82" s="39">
        <v>0</v>
      </c>
      <c r="Q82" s="39">
        <f>+H82+I82+J82+K82+L82+M82+N82+O82</f>
        <v>4697.99</v>
      </c>
      <c r="R82" s="39">
        <f>SUM(G82+P82-Q82)</f>
        <v>42302.01</v>
      </c>
    </row>
    <row r="83" spans="1:18" s="41" customFormat="1" ht="11.25" x14ac:dyDescent="0.2">
      <c r="A83" s="46">
        <v>77</v>
      </c>
      <c r="B83" s="37" t="s">
        <v>114</v>
      </c>
      <c r="C83" s="37" t="s">
        <v>84</v>
      </c>
      <c r="D83" s="38" t="s">
        <v>119</v>
      </c>
      <c r="E83" s="38" t="s">
        <v>272</v>
      </c>
      <c r="F83" s="39" t="s">
        <v>228</v>
      </c>
      <c r="G83" s="42">
        <v>55000</v>
      </c>
      <c r="H83" s="39">
        <v>2559.6799999999998</v>
      </c>
      <c r="I83" s="39">
        <v>50</v>
      </c>
      <c r="J83" s="39">
        <f>+G83*2.87%</f>
        <v>1578.5</v>
      </c>
      <c r="K83" s="39">
        <f>+G83*3.04%</f>
        <v>1672</v>
      </c>
      <c r="L83" s="39">
        <v>0</v>
      </c>
      <c r="M83" s="39">
        <v>0</v>
      </c>
      <c r="N83" s="39">
        <v>0</v>
      </c>
      <c r="O83" s="39">
        <v>5000</v>
      </c>
      <c r="P83" s="39">
        <v>0</v>
      </c>
      <c r="Q83" s="39">
        <f>+H83+I83+J83+K83+L83+M83+N83+O83</f>
        <v>10860.18</v>
      </c>
      <c r="R83" s="39">
        <f>SUM(G83+P83-Q83)</f>
        <v>44139.82</v>
      </c>
    </row>
    <row r="84" spans="1:18" s="41" customFormat="1" ht="11.25" x14ac:dyDescent="0.2">
      <c r="A84" s="36">
        <v>78</v>
      </c>
      <c r="B84" s="37" t="s">
        <v>307</v>
      </c>
      <c r="C84" s="37" t="s">
        <v>89</v>
      </c>
      <c r="D84" s="38" t="s">
        <v>119</v>
      </c>
      <c r="E84" s="38" t="s">
        <v>272</v>
      </c>
      <c r="F84" s="39" t="s">
        <v>227</v>
      </c>
      <c r="G84" s="42">
        <v>45000</v>
      </c>
      <c r="H84" s="39">
        <v>1148.33</v>
      </c>
      <c r="I84" s="39">
        <v>50</v>
      </c>
      <c r="J84" s="39">
        <f>+G84*2.87%</f>
        <v>1291.5</v>
      </c>
      <c r="K84" s="40">
        <f>+G84*3.04%</f>
        <v>1368</v>
      </c>
      <c r="L84" s="39"/>
      <c r="M84" s="39"/>
      <c r="N84" s="39"/>
      <c r="O84" s="39"/>
      <c r="P84" s="39">
        <v>0</v>
      </c>
      <c r="Q84" s="39">
        <f>+H84+I84+J84+K84+L84+M84+N84+O84</f>
        <v>3857.83</v>
      </c>
      <c r="R84" s="39">
        <f>SUM(G84+P84-Q84)</f>
        <v>41142.17</v>
      </c>
    </row>
    <row r="85" spans="1:18" s="41" customFormat="1" ht="11.25" x14ac:dyDescent="0.2">
      <c r="A85" s="46">
        <v>79</v>
      </c>
      <c r="B85" s="37" t="s">
        <v>150</v>
      </c>
      <c r="C85" s="37" t="s">
        <v>156</v>
      </c>
      <c r="D85" s="38" t="s">
        <v>119</v>
      </c>
      <c r="E85" s="38" t="s">
        <v>108</v>
      </c>
      <c r="F85" s="39" t="s">
        <v>227</v>
      </c>
      <c r="G85" s="42">
        <v>75000</v>
      </c>
      <c r="H85" s="39">
        <v>6309.35</v>
      </c>
      <c r="I85" s="39">
        <v>50</v>
      </c>
      <c r="J85" s="39">
        <f>+G85*2.87%</f>
        <v>2152.5</v>
      </c>
      <c r="K85" s="39">
        <f>+G85*3.04%</f>
        <v>2280</v>
      </c>
      <c r="L85" s="39">
        <v>655.16250000000002</v>
      </c>
      <c r="M85" s="39">
        <v>0</v>
      </c>
      <c r="N85" s="39">
        <v>0</v>
      </c>
      <c r="O85" s="39">
        <v>3000</v>
      </c>
      <c r="P85" s="39">
        <v>0</v>
      </c>
      <c r="Q85" s="39">
        <f>+H85+I85+J85+K85+L85+M85+N85+O85</f>
        <v>14447.012500000001</v>
      </c>
      <c r="R85" s="39">
        <f>SUM(G85+P85-Q85)</f>
        <v>60552.987500000003</v>
      </c>
    </row>
    <row r="86" spans="1:18" s="41" customFormat="1" ht="11.25" x14ac:dyDescent="0.2">
      <c r="A86" s="36">
        <v>80</v>
      </c>
      <c r="B86" s="37" t="s">
        <v>167</v>
      </c>
      <c r="C86" s="37" t="s">
        <v>156</v>
      </c>
      <c r="D86" s="38" t="s">
        <v>119</v>
      </c>
      <c r="E86" s="38" t="s">
        <v>108</v>
      </c>
      <c r="F86" s="39" t="s">
        <v>228</v>
      </c>
      <c r="G86" s="42">
        <v>65000</v>
      </c>
      <c r="H86" s="39">
        <v>4157.53</v>
      </c>
      <c r="I86" s="39">
        <v>50</v>
      </c>
      <c r="J86" s="39">
        <f>+G86*2.87%</f>
        <v>1865.5</v>
      </c>
      <c r="K86" s="39">
        <f>+G86*3.04%</f>
        <v>1976</v>
      </c>
      <c r="L86" s="39">
        <v>1750.0150000000001</v>
      </c>
      <c r="M86" s="39">
        <v>1350.12</v>
      </c>
      <c r="N86" s="39">
        <v>0</v>
      </c>
      <c r="O86" s="39">
        <v>0</v>
      </c>
      <c r="P86" s="39">
        <v>0</v>
      </c>
      <c r="Q86" s="39">
        <f>+H86+I86+J86+K86+L86+M86+N86+O86</f>
        <v>11149.165000000001</v>
      </c>
      <c r="R86" s="39">
        <f>SUM(G86+P86-Q86)</f>
        <v>53850.834999999999</v>
      </c>
    </row>
    <row r="88" spans="1:18" ht="15.75" thickBot="1" x14ac:dyDescent="0.3"/>
    <row r="89" spans="1:18" ht="22.5" x14ac:dyDescent="0.3">
      <c r="A89" s="23" t="s">
        <v>0</v>
      </c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5"/>
    </row>
    <row r="90" spans="1:18" ht="20.25" x14ac:dyDescent="0.3">
      <c r="A90" s="26" t="s">
        <v>1</v>
      </c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8"/>
    </row>
    <row r="91" spans="1:18" ht="18.75" x14ac:dyDescent="0.3">
      <c r="A91" s="29" t="s">
        <v>2</v>
      </c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1"/>
    </row>
    <row r="92" spans="1:18" ht="19.5" thickBot="1" x14ac:dyDescent="0.35">
      <c r="A92" s="20" t="str">
        <f>+A5</f>
        <v>MAYO 2022</v>
      </c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2"/>
    </row>
    <row r="93" spans="1:18" s="41" customFormat="1" ht="22.5" thickBot="1" x14ac:dyDescent="0.25">
      <c r="A93" s="6" t="s">
        <v>77</v>
      </c>
      <c r="B93" s="7" t="s">
        <v>3</v>
      </c>
      <c r="C93" s="7" t="s">
        <v>4</v>
      </c>
      <c r="D93" s="6" t="s">
        <v>92</v>
      </c>
      <c r="E93" s="8" t="s">
        <v>93</v>
      </c>
      <c r="F93" s="9" t="s">
        <v>226</v>
      </c>
      <c r="G93" s="17" t="s">
        <v>213</v>
      </c>
      <c r="H93" s="17" t="s">
        <v>214</v>
      </c>
      <c r="I93" s="17" t="s">
        <v>215</v>
      </c>
      <c r="J93" s="17" t="s">
        <v>216</v>
      </c>
      <c r="K93" s="17" t="s">
        <v>217</v>
      </c>
      <c r="L93" s="17" t="s">
        <v>218</v>
      </c>
      <c r="M93" s="17" t="s">
        <v>219</v>
      </c>
      <c r="N93" s="18" t="s">
        <v>220</v>
      </c>
      <c r="O93" s="19" t="s">
        <v>221</v>
      </c>
      <c r="P93" s="17" t="s">
        <v>222</v>
      </c>
      <c r="Q93" s="17" t="s">
        <v>224</v>
      </c>
      <c r="R93" s="17" t="s">
        <v>223</v>
      </c>
    </row>
    <row r="94" spans="1:18" s="41" customFormat="1" ht="11.25" x14ac:dyDescent="0.2">
      <c r="A94" s="46">
        <v>81</v>
      </c>
      <c r="B94" s="37" t="s">
        <v>179</v>
      </c>
      <c r="C94" s="37" t="s">
        <v>120</v>
      </c>
      <c r="D94" s="38" t="s">
        <v>119</v>
      </c>
      <c r="E94" s="38" t="s">
        <v>108</v>
      </c>
      <c r="F94" s="39" t="s">
        <v>227</v>
      </c>
      <c r="G94" s="42">
        <v>65000</v>
      </c>
      <c r="H94" s="39">
        <v>4427.55</v>
      </c>
      <c r="I94" s="39">
        <v>50</v>
      </c>
      <c r="J94" s="39">
        <f>+G94*2.87%</f>
        <v>1865.5</v>
      </c>
      <c r="K94" s="39">
        <f>+G94*3.04%</f>
        <v>1976</v>
      </c>
      <c r="L94" s="39">
        <v>0</v>
      </c>
      <c r="M94" s="39">
        <v>0</v>
      </c>
      <c r="N94" s="39">
        <v>0</v>
      </c>
      <c r="O94" s="39">
        <v>0</v>
      </c>
      <c r="P94" s="39">
        <v>0</v>
      </c>
      <c r="Q94" s="39">
        <f>+H94+I94+J94+K94+L94+M94+N94+O94</f>
        <v>8319.0499999999993</v>
      </c>
      <c r="R94" s="39">
        <f>SUM(G94+P94-Q94)</f>
        <v>56680.95</v>
      </c>
    </row>
    <row r="95" spans="1:18" s="41" customFormat="1" ht="11.25" x14ac:dyDescent="0.2">
      <c r="A95" s="36">
        <v>82</v>
      </c>
      <c r="B95" s="37" t="s">
        <v>198</v>
      </c>
      <c r="C95" s="37" t="s">
        <v>199</v>
      </c>
      <c r="D95" s="38" t="s">
        <v>119</v>
      </c>
      <c r="E95" s="38" t="s">
        <v>108</v>
      </c>
      <c r="F95" s="39" t="s">
        <v>227</v>
      </c>
      <c r="G95" s="42">
        <v>40000</v>
      </c>
      <c r="H95" s="39">
        <v>442.65</v>
      </c>
      <c r="I95" s="39">
        <v>50</v>
      </c>
      <c r="J95" s="39">
        <f>+G95*2.87%</f>
        <v>1148</v>
      </c>
      <c r="K95" s="39">
        <f>+G95*3.04%</f>
        <v>1216</v>
      </c>
      <c r="L95" s="39">
        <v>439.69</v>
      </c>
      <c r="M95" s="39">
        <v>0</v>
      </c>
      <c r="N95" s="39">
        <v>0</v>
      </c>
      <c r="O95" s="39">
        <v>0</v>
      </c>
      <c r="P95" s="39">
        <v>0</v>
      </c>
      <c r="Q95" s="39">
        <f>+H95+I95+J95+K95+L95+M95+N95+O95</f>
        <v>3296.34</v>
      </c>
      <c r="R95" s="39">
        <f>SUM(G95+P95-Q95)</f>
        <v>36703.660000000003</v>
      </c>
    </row>
    <row r="96" spans="1:18" s="41" customFormat="1" ht="11.25" x14ac:dyDescent="0.2">
      <c r="A96" s="46">
        <v>83</v>
      </c>
      <c r="B96" s="37" t="s">
        <v>259</v>
      </c>
      <c r="C96" s="37" t="s">
        <v>199</v>
      </c>
      <c r="D96" s="38" t="s">
        <v>119</v>
      </c>
      <c r="E96" s="38" t="s">
        <v>108</v>
      </c>
      <c r="F96" s="39" t="s">
        <v>227</v>
      </c>
      <c r="G96" s="42">
        <v>30000</v>
      </c>
      <c r="H96" s="39">
        <v>0</v>
      </c>
      <c r="I96" s="39">
        <v>50</v>
      </c>
      <c r="J96" s="39">
        <f>+G96*2.87%</f>
        <v>861</v>
      </c>
      <c r="K96" s="39">
        <f>+G96*3.04%</f>
        <v>912</v>
      </c>
      <c r="L96" s="39">
        <v>0</v>
      </c>
      <c r="M96" s="39">
        <v>0</v>
      </c>
      <c r="N96" s="39">
        <v>0</v>
      </c>
      <c r="O96" s="39">
        <v>7000</v>
      </c>
      <c r="P96" s="39">
        <v>0</v>
      </c>
      <c r="Q96" s="39">
        <f>+H96+I96+J96+K96+L96+M96+N96+O96</f>
        <v>8823</v>
      </c>
      <c r="R96" s="39">
        <f t="shared" ref="R96:R151" si="2">SUM(G96+P96-Q96)</f>
        <v>21177</v>
      </c>
    </row>
    <row r="97" spans="1:18" s="41" customFormat="1" ht="11.25" x14ac:dyDescent="0.2">
      <c r="A97" s="36">
        <v>84</v>
      </c>
      <c r="B97" s="37" t="s">
        <v>288</v>
      </c>
      <c r="C97" s="37" t="s">
        <v>289</v>
      </c>
      <c r="D97" s="38" t="s">
        <v>119</v>
      </c>
      <c r="E97" s="38" t="s">
        <v>108</v>
      </c>
      <c r="F97" s="39" t="s">
        <v>228</v>
      </c>
      <c r="G97" s="42">
        <v>45000</v>
      </c>
      <c r="H97" s="39">
        <v>1148.33</v>
      </c>
      <c r="I97" s="39">
        <v>50</v>
      </c>
      <c r="J97" s="39">
        <f>+G97*2.87%</f>
        <v>1291.5</v>
      </c>
      <c r="K97" s="39">
        <f>+G97*3.04%</f>
        <v>1368</v>
      </c>
      <c r="L97" s="39">
        <v>0</v>
      </c>
      <c r="M97" s="39">
        <v>0</v>
      </c>
      <c r="N97" s="39">
        <v>0</v>
      </c>
      <c r="O97" s="39">
        <v>0</v>
      </c>
      <c r="P97" s="39">
        <v>0</v>
      </c>
      <c r="Q97" s="39">
        <f>+H97+I97+J97+K97+L97+M97+N97+O97</f>
        <v>3857.83</v>
      </c>
      <c r="R97" s="39">
        <f t="shared" si="2"/>
        <v>41142.17</v>
      </c>
    </row>
    <row r="98" spans="1:18" s="41" customFormat="1" ht="11.25" x14ac:dyDescent="0.2">
      <c r="A98" s="46">
        <v>85</v>
      </c>
      <c r="B98" s="37" t="s">
        <v>15</v>
      </c>
      <c r="C98" s="37" t="s">
        <v>231</v>
      </c>
      <c r="D98" s="38" t="s">
        <v>118</v>
      </c>
      <c r="E98" s="38" t="s">
        <v>105</v>
      </c>
      <c r="F98" s="39" t="s">
        <v>227</v>
      </c>
      <c r="G98" s="39">
        <v>125000</v>
      </c>
      <c r="H98" s="39">
        <v>17986.060000000001</v>
      </c>
      <c r="I98" s="39">
        <v>50</v>
      </c>
      <c r="J98" s="39">
        <f>+G98*2.87%</f>
        <v>3587.5</v>
      </c>
      <c r="K98" s="40">
        <f>+G98*3.04%</f>
        <v>3800</v>
      </c>
      <c r="L98" s="39">
        <v>5025.8275000000003</v>
      </c>
      <c r="M98" s="39">
        <v>0</v>
      </c>
      <c r="N98" s="39">
        <v>0</v>
      </c>
      <c r="O98" s="39">
        <v>17653.34</v>
      </c>
      <c r="P98" s="39">
        <v>0</v>
      </c>
      <c r="Q98" s="39">
        <f>+H98+I98+J98+K98+L98+M98+N98+O98</f>
        <v>48102.727500000001</v>
      </c>
      <c r="R98" s="39">
        <f t="shared" si="2"/>
        <v>76897.272499999992</v>
      </c>
    </row>
    <row r="99" spans="1:18" s="41" customFormat="1" ht="11.25" x14ac:dyDescent="0.2">
      <c r="A99" s="36">
        <v>86</v>
      </c>
      <c r="B99" s="37" t="s">
        <v>30</v>
      </c>
      <c r="C99" s="37" t="s">
        <v>31</v>
      </c>
      <c r="D99" s="38" t="s">
        <v>118</v>
      </c>
      <c r="E99" s="38" t="s">
        <v>105</v>
      </c>
      <c r="F99" s="39" t="s">
        <v>228</v>
      </c>
      <c r="G99" s="39">
        <v>85000</v>
      </c>
      <c r="H99" s="39">
        <v>8577.06</v>
      </c>
      <c r="I99" s="39">
        <v>90</v>
      </c>
      <c r="J99" s="39">
        <f>+G99*2.87%</f>
        <v>2439.5</v>
      </c>
      <c r="K99" s="40">
        <f>+G99*3.04%</f>
        <v>2584</v>
      </c>
      <c r="L99" s="39">
        <v>1094.8525</v>
      </c>
      <c r="M99" s="44">
        <v>0</v>
      </c>
      <c r="N99" s="39">
        <v>0</v>
      </c>
      <c r="O99" s="39">
        <v>3000</v>
      </c>
      <c r="P99" s="39">
        <v>0</v>
      </c>
      <c r="Q99" s="39">
        <f>+H99+I99+J99+K99+L99+M99+N99+O99</f>
        <v>17785.412499999999</v>
      </c>
      <c r="R99" s="39">
        <f t="shared" si="2"/>
        <v>67214.587499999994</v>
      </c>
    </row>
    <row r="100" spans="1:18" s="41" customFormat="1" ht="11.25" x14ac:dyDescent="0.2">
      <c r="A100" s="46">
        <v>87</v>
      </c>
      <c r="B100" s="37" t="s">
        <v>73</v>
      </c>
      <c r="C100" s="37" t="s">
        <v>117</v>
      </c>
      <c r="D100" s="38" t="s">
        <v>119</v>
      </c>
      <c r="E100" s="38" t="s">
        <v>105</v>
      </c>
      <c r="F100" s="39" t="s">
        <v>227</v>
      </c>
      <c r="G100" s="39">
        <v>85000</v>
      </c>
      <c r="H100" s="39">
        <v>8577.06</v>
      </c>
      <c r="I100" s="39">
        <v>50</v>
      </c>
      <c r="J100" s="39">
        <f>+G100*2.87%</f>
        <v>2439.5</v>
      </c>
      <c r="K100" s="40">
        <f>+G100*3.04%</f>
        <v>2584</v>
      </c>
      <c r="L100" s="39">
        <v>3517.52</v>
      </c>
      <c r="M100" s="39">
        <v>0</v>
      </c>
      <c r="N100" s="39">
        <v>0</v>
      </c>
      <c r="O100" s="39">
        <v>25585.11</v>
      </c>
      <c r="P100" s="39">
        <v>0</v>
      </c>
      <c r="Q100" s="39">
        <f>+H100+I100+J100+K100+L100+M100+N100+O100</f>
        <v>42753.19</v>
      </c>
      <c r="R100" s="39">
        <f t="shared" si="2"/>
        <v>42246.81</v>
      </c>
    </row>
    <row r="101" spans="1:18" s="41" customFormat="1" ht="11.25" x14ac:dyDescent="0.2">
      <c r="A101" s="36">
        <v>88</v>
      </c>
      <c r="B101" s="37" t="s">
        <v>86</v>
      </c>
      <c r="C101" s="43" t="s">
        <v>318</v>
      </c>
      <c r="D101" s="38" t="s">
        <v>119</v>
      </c>
      <c r="E101" s="38" t="s">
        <v>105</v>
      </c>
      <c r="F101" s="39" t="s">
        <v>228</v>
      </c>
      <c r="G101" s="42">
        <v>55000</v>
      </c>
      <c r="H101" s="39">
        <v>2559.6799999999998</v>
      </c>
      <c r="I101" s="39">
        <v>50</v>
      </c>
      <c r="J101" s="39">
        <f>+G101*2.87%</f>
        <v>1578.5</v>
      </c>
      <c r="K101" s="39">
        <f>+G101*3.04%</f>
        <v>1672</v>
      </c>
      <c r="L101" s="39">
        <v>0</v>
      </c>
      <c r="M101" s="39">
        <v>0</v>
      </c>
      <c r="N101" s="39">
        <v>0</v>
      </c>
      <c r="O101" s="39">
        <v>3000</v>
      </c>
      <c r="P101" s="39">
        <v>0</v>
      </c>
      <c r="Q101" s="39">
        <f>+H101+I101+J101+K101+L101+M101+N101+O101</f>
        <v>8860.18</v>
      </c>
      <c r="R101" s="39">
        <f t="shared" si="2"/>
        <v>46139.82</v>
      </c>
    </row>
    <row r="102" spans="1:18" s="41" customFormat="1" ht="11.25" x14ac:dyDescent="0.2">
      <c r="A102" s="46">
        <v>89</v>
      </c>
      <c r="B102" s="37" t="s">
        <v>51</v>
      </c>
      <c r="C102" s="37" t="s">
        <v>302</v>
      </c>
      <c r="D102" s="38" t="s">
        <v>118</v>
      </c>
      <c r="E102" s="38" t="s">
        <v>107</v>
      </c>
      <c r="F102" s="39" t="s">
        <v>227</v>
      </c>
      <c r="G102" s="39">
        <v>115000</v>
      </c>
      <c r="H102" s="39">
        <v>15633.81</v>
      </c>
      <c r="I102" s="39">
        <v>170</v>
      </c>
      <c r="J102" s="39">
        <f>+G102*2.87%</f>
        <v>3300.5</v>
      </c>
      <c r="K102" s="39">
        <f>+G102*3.04%</f>
        <v>3496</v>
      </c>
      <c r="L102" s="39">
        <v>0</v>
      </c>
      <c r="M102" s="39">
        <v>0</v>
      </c>
      <c r="N102" s="39">
        <v>0</v>
      </c>
      <c r="O102" s="39">
        <v>1000</v>
      </c>
      <c r="P102" s="39">
        <v>0</v>
      </c>
      <c r="Q102" s="39">
        <f>+H102+I102+J102+K102+L102+M102+N102+O102</f>
        <v>23600.309999999998</v>
      </c>
      <c r="R102" s="39">
        <f t="shared" si="2"/>
        <v>91399.69</v>
      </c>
    </row>
    <row r="103" spans="1:18" s="41" customFormat="1" ht="11.25" x14ac:dyDescent="0.2">
      <c r="A103" s="36">
        <v>90</v>
      </c>
      <c r="B103" s="37" t="s">
        <v>14</v>
      </c>
      <c r="C103" s="37" t="s">
        <v>74</v>
      </c>
      <c r="D103" s="38" t="s">
        <v>118</v>
      </c>
      <c r="E103" s="38" t="s">
        <v>104</v>
      </c>
      <c r="F103" s="39" t="s">
        <v>227</v>
      </c>
      <c r="G103" s="39">
        <v>108592</v>
      </c>
      <c r="H103" s="39">
        <v>14126.49</v>
      </c>
      <c r="I103" s="39">
        <v>50</v>
      </c>
      <c r="J103" s="39">
        <f>+G103*2.87%</f>
        <v>3116.5904</v>
      </c>
      <c r="K103" s="40">
        <f>+G103*3.04%</f>
        <v>3301.1968000000002</v>
      </c>
      <c r="L103" s="39">
        <v>12472.485000000001</v>
      </c>
      <c r="M103" s="39">
        <v>0</v>
      </c>
      <c r="N103" s="39">
        <v>0</v>
      </c>
      <c r="O103" s="39">
        <v>9391.27</v>
      </c>
      <c r="P103" s="39">
        <v>0</v>
      </c>
      <c r="Q103" s="39">
        <f>+H103+I103+J103+K103+L103+M103+N103+O103</f>
        <v>42458.032200000001</v>
      </c>
      <c r="R103" s="39">
        <f t="shared" si="2"/>
        <v>66133.967799999999</v>
      </c>
    </row>
    <row r="104" spans="1:18" s="41" customFormat="1" ht="11.25" x14ac:dyDescent="0.2">
      <c r="A104" s="46">
        <v>91</v>
      </c>
      <c r="B104" s="37" t="s">
        <v>133</v>
      </c>
      <c r="C104" s="37" t="s">
        <v>153</v>
      </c>
      <c r="D104" s="38" t="s">
        <v>119</v>
      </c>
      <c r="E104" s="38" t="s">
        <v>104</v>
      </c>
      <c r="F104" s="39" t="s">
        <v>228</v>
      </c>
      <c r="G104" s="42">
        <v>73000</v>
      </c>
      <c r="H104" s="39">
        <v>5932.99</v>
      </c>
      <c r="I104" s="39">
        <v>50</v>
      </c>
      <c r="J104" s="39">
        <f>+G104*2.87%</f>
        <v>2095.1</v>
      </c>
      <c r="K104" s="39">
        <f>+G104*3.04%</f>
        <v>2219.1999999999998</v>
      </c>
      <c r="L104" s="39">
        <v>655.16250000000002</v>
      </c>
      <c r="M104" s="39">
        <v>0</v>
      </c>
      <c r="N104" s="39">
        <v>0</v>
      </c>
      <c r="O104" s="39">
        <v>0</v>
      </c>
      <c r="P104" s="39">
        <v>0</v>
      </c>
      <c r="Q104" s="39">
        <f>+H104+I104+J104+K104+L104+M104+N104+O104</f>
        <v>10952.452500000001</v>
      </c>
      <c r="R104" s="39">
        <f t="shared" si="2"/>
        <v>62047.547500000001</v>
      </c>
    </row>
    <row r="105" spans="1:18" s="41" customFormat="1" ht="11.25" x14ac:dyDescent="0.2">
      <c r="A105" s="36">
        <v>92</v>
      </c>
      <c r="B105" s="37" t="s">
        <v>196</v>
      </c>
      <c r="C105" s="37" t="s">
        <v>153</v>
      </c>
      <c r="D105" s="38" t="s">
        <v>119</v>
      </c>
      <c r="E105" s="38" t="s">
        <v>104</v>
      </c>
      <c r="F105" s="39" t="s">
        <v>228</v>
      </c>
      <c r="G105" s="42">
        <v>60000</v>
      </c>
      <c r="H105" s="39">
        <v>3486.65</v>
      </c>
      <c r="I105" s="39">
        <v>50</v>
      </c>
      <c r="J105" s="39">
        <f>+G105*2.87%</f>
        <v>1722</v>
      </c>
      <c r="K105" s="39">
        <f>+G105*3.04%</f>
        <v>1824</v>
      </c>
      <c r="L105" s="39">
        <v>0</v>
      </c>
      <c r="M105" s="39">
        <v>0</v>
      </c>
      <c r="N105" s="39">
        <v>0</v>
      </c>
      <c r="O105" s="39">
        <v>0</v>
      </c>
      <c r="P105" s="39">
        <v>0</v>
      </c>
      <c r="Q105" s="39">
        <f>+H105+I105+J105+K105+L105+M105+N105+O105</f>
        <v>7082.65</v>
      </c>
      <c r="R105" s="39">
        <f t="shared" si="2"/>
        <v>52917.35</v>
      </c>
    </row>
    <row r="106" spans="1:18" s="41" customFormat="1" ht="11.25" x14ac:dyDescent="0.2">
      <c r="A106" s="46">
        <v>93</v>
      </c>
      <c r="B106" s="37" t="s">
        <v>197</v>
      </c>
      <c r="C106" s="37" t="s">
        <v>153</v>
      </c>
      <c r="D106" s="38" t="s">
        <v>119</v>
      </c>
      <c r="E106" s="38" t="s">
        <v>104</v>
      </c>
      <c r="F106" s="39" t="s">
        <v>228</v>
      </c>
      <c r="G106" s="42">
        <v>60000</v>
      </c>
      <c r="H106" s="39">
        <v>3486.65</v>
      </c>
      <c r="I106" s="39">
        <v>50</v>
      </c>
      <c r="J106" s="39">
        <f>+G106*2.87%</f>
        <v>1722</v>
      </c>
      <c r="K106" s="39">
        <f>+G106*3.04%</f>
        <v>1824</v>
      </c>
      <c r="L106" s="39">
        <v>1750.0150000000001</v>
      </c>
      <c r="M106" s="39">
        <v>0</v>
      </c>
      <c r="N106" s="39">
        <v>0</v>
      </c>
      <c r="O106" s="39">
        <v>0</v>
      </c>
      <c r="P106" s="39">
        <v>0</v>
      </c>
      <c r="Q106" s="39">
        <f>+H106+I106+J106+K106+L106+M106+N106+O106</f>
        <v>8832.6649999999991</v>
      </c>
      <c r="R106" s="39">
        <f t="shared" si="2"/>
        <v>51167.334999999999</v>
      </c>
    </row>
    <row r="107" spans="1:18" s="41" customFormat="1" ht="11.25" x14ac:dyDescent="0.2">
      <c r="A107" s="36">
        <v>94</v>
      </c>
      <c r="B107" s="37" t="s">
        <v>111</v>
      </c>
      <c r="C107" s="37" t="s">
        <v>323</v>
      </c>
      <c r="D107" s="38" t="s">
        <v>119</v>
      </c>
      <c r="E107" s="38" t="s">
        <v>104</v>
      </c>
      <c r="F107" s="39" t="s">
        <v>227</v>
      </c>
      <c r="G107" s="42">
        <v>60000</v>
      </c>
      <c r="H107" s="39">
        <v>3486.65</v>
      </c>
      <c r="I107" s="39">
        <v>50</v>
      </c>
      <c r="J107" s="39">
        <f>+G107*2.87%</f>
        <v>1722</v>
      </c>
      <c r="K107" s="39">
        <f>+G107*3.04%</f>
        <v>1824</v>
      </c>
      <c r="L107" s="39">
        <v>0</v>
      </c>
      <c r="M107" s="39">
        <v>0</v>
      </c>
      <c r="N107" s="39">
        <v>0</v>
      </c>
      <c r="O107" s="39">
        <v>0</v>
      </c>
      <c r="P107" s="39">
        <v>0</v>
      </c>
      <c r="Q107" s="39">
        <f>+H107+I107+J107+K107+L107+M107+N107+O107</f>
        <v>7082.65</v>
      </c>
      <c r="R107" s="39">
        <f t="shared" si="2"/>
        <v>52917.35</v>
      </c>
    </row>
    <row r="108" spans="1:18" s="41" customFormat="1" ht="11.25" x14ac:dyDescent="0.2">
      <c r="A108" s="46">
        <v>95</v>
      </c>
      <c r="B108" s="37" t="s">
        <v>124</v>
      </c>
      <c r="C108" s="37" t="s">
        <v>323</v>
      </c>
      <c r="D108" s="38" t="s">
        <v>119</v>
      </c>
      <c r="E108" s="38" t="s">
        <v>104</v>
      </c>
      <c r="F108" s="39" t="s">
        <v>227</v>
      </c>
      <c r="G108" s="42">
        <v>60000</v>
      </c>
      <c r="H108" s="39">
        <v>3486.65</v>
      </c>
      <c r="I108" s="39">
        <v>50</v>
      </c>
      <c r="J108" s="39">
        <f>+G108*2.87%</f>
        <v>1722</v>
      </c>
      <c r="K108" s="39">
        <f>+G108*3.04%</f>
        <v>1824</v>
      </c>
      <c r="L108" s="39">
        <v>1310.325</v>
      </c>
      <c r="M108" s="39">
        <v>0</v>
      </c>
      <c r="N108" s="39">
        <v>0</v>
      </c>
      <c r="O108" s="39">
        <v>5604.46</v>
      </c>
      <c r="P108" s="39">
        <v>0</v>
      </c>
      <c r="Q108" s="39">
        <f>+H108+I108+J108+K108+L108+M108+N108+O108</f>
        <v>13997.435000000001</v>
      </c>
      <c r="R108" s="39">
        <f t="shared" si="2"/>
        <v>46002.565000000002</v>
      </c>
    </row>
    <row r="109" spans="1:18" s="41" customFormat="1" ht="11.25" x14ac:dyDescent="0.2">
      <c r="A109" s="36">
        <v>96</v>
      </c>
      <c r="B109" s="37" t="s">
        <v>181</v>
      </c>
      <c r="C109" s="37" t="s">
        <v>153</v>
      </c>
      <c r="D109" s="38" t="s">
        <v>119</v>
      </c>
      <c r="E109" s="38" t="s">
        <v>104</v>
      </c>
      <c r="F109" s="39" t="s">
        <v>228</v>
      </c>
      <c r="G109" s="42">
        <v>60000</v>
      </c>
      <c r="H109" s="39">
        <v>3486.65</v>
      </c>
      <c r="I109" s="39">
        <v>50</v>
      </c>
      <c r="J109" s="39">
        <f>+G109*2.87%</f>
        <v>1722</v>
      </c>
      <c r="K109" s="39">
        <f>+G109*3.04%</f>
        <v>1824</v>
      </c>
      <c r="L109" s="39">
        <v>0</v>
      </c>
      <c r="M109" s="39">
        <v>0</v>
      </c>
      <c r="N109" s="39">
        <v>0</v>
      </c>
      <c r="O109" s="39">
        <v>2000</v>
      </c>
      <c r="P109" s="39">
        <v>0</v>
      </c>
      <c r="Q109" s="39">
        <f>+H109+I109+J109+K109+L109+M109+N109+O109</f>
        <v>9082.65</v>
      </c>
      <c r="R109" s="39">
        <f t="shared" si="2"/>
        <v>50917.35</v>
      </c>
    </row>
    <row r="110" spans="1:18" s="41" customFormat="1" ht="11.25" x14ac:dyDescent="0.2">
      <c r="A110" s="46">
        <v>97</v>
      </c>
      <c r="B110" s="37" t="s">
        <v>42</v>
      </c>
      <c r="C110" s="37" t="s">
        <v>247</v>
      </c>
      <c r="D110" s="38" t="s">
        <v>118</v>
      </c>
      <c r="E110" s="38" t="s">
        <v>104</v>
      </c>
      <c r="F110" s="39" t="s">
        <v>228</v>
      </c>
      <c r="G110" s="39">
        <v>55000</v>
      </c>
      <c r="H110" s="39">
        <v>2357.16</v>
      </c>
      <c r="I110" s="39">
        <v>130</v>
      </c>
      <c r="J110" s="39">
        <f>+G110*2.87%</f>
        <v>1578.5</v>
      </c>
      <c r="K110" s="39">
        <f>+G110*3.04%</f>
        <v>1672</v>
      </c>
      <c r="L110" s="39">
        <v>1758.76</v>
      </c>
      <c r="M110" s="39">
        <v>1350.12</v>
      </c>
      <c r="N110" s="39">
        <v>0</v>
      </c>
      <c r="O110" s="39">
        <v>1000</v>
      </c>
      <c r="P110" s="39">
        <v>0</v>
      </c>
      <c r="Q110" s="39">
        <f>+H110+I110+J110+K110+L110+M110+N110+O110</f>
        <v>9846.5400000000009</v>
      </c>
      <c r="R110" s="39">
        <f t="shared" si="2"/>
        <v>45153.46</v>
      </c>
    </row>
    <row r="111" spans="1:18" s="41" customFormat="1" ht="11.25" x14ac:dyDescent="0.2">
      <c r="A111" s="36">
        <v>98</v>
      </c>
      <c r="B111" s="37" t="s">
        <v>292</v>
      </c>
      <c r="C111" s="37" t="s">
        <v>247</v>
      </c>
      <c r="D111" s="38" t="s">
        <v>119</v>
      </c>
      <c r="E111" s="38" t="s">
        <v>104</v>
      </c>
      <c r="F111" s="39" t="s">
        <v>228</v>
      </c>
      <c r="G111" s="42">
        <v>50000</v>
      </c>
      <c r="H111" s="39">
        <v>1854</v>
      </c>
      <c r="I111" s="39">
        <v>50</v>
      </c>
      <c r="J111" s="39">
        <f>+G111*2.87%</f>
        <v>1435</v>
      </c>
      <c r="K111" s="39">
        <f>+G111*3.04%</f>
        <v>1520</v>
      </c>
      <c r="L111" s="39">
        <v>0</v>
      </c>
      <c r="M111" s="39">
        <v>0</v>
      </c>
      <c r="N111" s="39">
        <v>0</v>
      </c>
      <c r="O111" s="39">
        <v>0</v>
      </c>
      <c r="P111" s="39">
        <v>0</v>
      </c>
      <c r="Q111" s="39">
        <f>+H111+I111+J111+K111+L111+M111+N111+O111</f>
        <v>4859</v>
      </c>
      <c r="R111" s="39">
        <f t="shared" si="2"/>
        <v>45141</v>
      </c>
    </row>
    <row r="112" spans="1:18" s="41" customFormat="1" ht="11.25" x14ac:dyDescent="0.2">
      <c r="A112" s="46">
        <v>99</v>
      </c>
      <c r="B112" s="37" t="s">
        <v>8</v>
      </c>
      <c r="C112" s="37" t="s">
        <v>201</v>
      </c>
      <c r="D112" s="38" t="s">
        <v>118</v>
      </c>
      <c r="E112" s="38" t="s">
        <v>159</v>
      </c>
      <c r="F112" s="39" t="s">
        <v>228</v>
      </c>
      <c r="G112" s="39">
        <v>125000</v>
      </c>
      <c r="H112" s="39">
        <v>17986.060000000001</v>
      </c>
      <c r="I112" s="39">
        <v>50</v>
      </c>
      <c r="J112" s="39">
        <f>+G112*2.87%</f>
        <v>3587.5</v>
      </c>
      <c r="K112" s="40">
        <f>+G112*3.04%</f>
        <v>3800</v>
      </c>
      <c r="L112" s="39">
        <v>0</v>
      </c>
      <c r="M112" s="44">
        <v>0</v>
      </c>
      <c r="N112" s="39">
        <v>0</v>
      </c>
      <c r="O112" s="39">
        <v>0</v>
      </c>
      <c r="P112" s="39">
        <v>0</v>
      </c>
      <c r="Q112" s="39">
        <f>+H112+I112+J112+K112+L112+M112+N112+O112</f>
        <v>25423.56</v>
      </c>
      <c r="R112" s="39">
        <f>SUM(G112+P112-Q112)</f>
        <v>99576.44</v>
      </c>
    </row>
    <row r="113" spans="1:18" s="41" customFormat="1" ht="11.25" x14ac:dyDescent="0.2">
      <c r="A113" s="36">
        <v>100</v>
      </c>
      <c r="B113" s="37" t="s">
        <v>182</v>
      </c>
      <c r="C113" s="37" t="s">
        <v>282</v>
      </c>
      <c r="D113" s="38" t="s">
        <v>119</v>
      </c>
      <c r="E113" s="38" t="s">
        <v>159</v>
      </c>
      <c r="F113" s="39" t="s">
        <v>228</v>
      </c>
      <c r="G113" s="42">
        <v>65000</v>
      </c>
      <c r="H113" s="39">
        <v>4427.55</v>
      </c>
      <c r="I113" s="39">
        <v>290</v>
      </c>
      <c r="J113" s="39">
        <f>+G113*2.87%</f>
        <v>1865.5</v>
      </c>
      <c r="K113" s="40">
        <f>+G113*3.04%</f>
        <v>1976</v>
      </c>
      <c r="L113" s="39">
        <v>0</v>
      </c>
      <c r="M113" s="44">
        <v>0</v>
      </c>
      <c r="N113" s="39">
        <v>0</v>
      </c>
      <c r="O113" s="39">
        <v>12345.98</v>
      </c>
      <c r="P113" s="39">
        <v>0</v>
      </c>
      <c r="Q113" s="39">
        <f>+H113+I113+J113+K113+L113+M113+N113+O113</f>
        <v>20905.03</v>
      </c>
      <c r="R113" s="39">
        <f t="shared" si="2"/>
        <v>44094.97</v>
      </c>
    </row>
    <row r="114" spans="1:18" s="41" customFormat="1" ht="11.25" x14ac:dyDescent="0.2">
      <c r="A114" s="46">
        <v>101</v>
      </c>
      <c r="B114" s="37" t="s">
        <v>298</v>
      </c>
      <c r="C114" s="37" t="s">
        <v>299</v>
      </c>
      <c r="D114" s="38" t="s">
        <v>119</v>
      </c>
      <c r="E114" s="38" t="s">
        <v>106</v>
      </c>
      <c r="F114" s="39" t="s">
        <v>228</v>
      </c>
      <c r="G114" s="42">
        <v>115000</v>
      </c>
      <c r="H114" s="39">
        <v>15633.81</v>
      </c>
      <c r="I114" s="39">
        <v>50</v>
      </c>
      <c r="J114" s="39">
        <f>+G114*2.87%</f>
        <v>3300.5</v>
      </c>
      <c r="K114" s="39">
        <f>+G114*3.04%</f>
        <v>3496</v>
      </c>
      <c r="L114" s="39">
        <v>0</v>
      </c>
      <c r="M114" s="39">
        <v>0</v>
      </c>
      <c r="N114" s="39">
        <v>0</v>
      </c>
      <c r="O114" s="39">
        <v>1000</v>
      </c>
      <c r="P114" s="39">
        <v>0</v>
      </c>
      <c r="Q114" s="39">
        <f>+H114+I114+J114+K114+L114+M114+N114+O114</f>
        <v>23480.309999999998</v>
      </c>
      <c r="R114" s="39">
        <f t="shared" si="2"/>
        <v>91519.69</v>
      </c>
    </row>
    <row r="115" spans="1:18" s="41" customFormat="1" ht="11.25" x14ac:dyDescent="0.2">
      <c r="A115" s="36">
        <v>102</v>
      </c>
      <c r="B115" s="37" t="s">
        <v>17</v>
      </c>
      <c r="C115" s="37" t="s">
        <v>285</v>
      </c>
      <c r="D115" s="38" t="s">
        <v>118</v>
      </c>
      <c r="E115" s="38" t="s">
        <v>106</v>
      </c>
      <c r="F115" s="39" t="s">
        <v>227</v>
      </c>
      <c r="G115" s="39">
        <v>65000</v>
      </c>
      <c r="H115" s="39">
        <v>4427.55</v>
      </c>
      <c r="I115" s="39">
        <v>90</v>
      </c>
      <c r="J115" s="39">
        <f>+G115*2.87%</f>
        <v>1865.5</v>
      </c>
      <c r="K115" s="40">
        <f>+G115*3.04%</f>
        <v>1976</v>
      </c>
      <c r="L115" s="39">
        <v>4379.41</v>
      </c>
      <c r="M115" s="39">
        <v>0</v>
      </c>
      <c r="N115" s="39">
        <v>0</v>
      </c>
      <c r="O115" s="39">
        <v>13180.29</v>
      </c>
      <c r="P115" s="39">
        <v>0</v>
      </c>
      <c r="Q115" s="39">
        <f>+H115+I115+J115+K115+L115+M115+N115+O115</f>
        <v>25918.75</v>
      </c>
      <c r="R115" s="39">
        <f t="shared" si="2"/>
        <v>39081.25</v>
      </c>
    </row>
    <row r="116" spans="1:18" s="41" customFormat="1" ht="11.25" x14ac:dyDescent="0.2">
      <c r="A116" s="46">
        <v>103</v>
      </c>
      <c r="B116" s="37" t="s">
        <v>44</v>
      </c>
      <c r="C116" s="37" t="s">
        <v>285</v>
      </c>
      <c r="D116" s="38" t="s">
        <v>118</v>
      </c>
      <c r="E116" s="38" t="s">
        <v>106</v>
      </c>
      <c r="F116" s="39" t="s">
        <v>227</v>
      </c>
      <c r="G116" s="39">
        <v>85000</v>
      </c>
      <c r="H116" s="39">
        <v>8577.06</v>
      </c>
      <c r="I116" s="39">
        <v>90</v>
      </c>
      <c r="J116" s="39">
        <f>+G116*2.87%</f>
        <v>2439.5</v>
      </c>
      <c r="K116" s="40">
        <f>+G116*3.04%</f>
        <v>2584</v>
      </c>
      <c r="L116" s="39">
        <v>4379.41</v>
      </c>
      <c r="M116" s="39">
        <v>0</v>
      </c>
      <c r="N116" s="39">
        <v>0</v>
      </c>
      <c r="O116" s="39">
        <v>1000</v>
      </c>
      <c r="P116" s="39">
        <v>0</v>
      </c>
      <c r="Q116" s="39">
        <f>+H116+I116+J116+K116+L116+M116+N116+O116</f>
        <v>19069.97</v>
      </c>
      <c r="R116" s="39">
        <f t="shared" si="2"/>
        <v>65930.03</v>
      </c>
    </row>
    <row r="117" spans="1:18" s="41" customFormat="1" ht="11.25" x14ac:dyDescent="0.2">
      <c r="A117" s="36">
        <v>104</v>
      </c>
      <c r="B117" s="37" t="s">
        <v>27</v>
      </c>
      <c r="C117" s="37" t="s">
        <v>285</v>
      </c>
      <c r="D117" s="38" t="s">
        <v>118</v>
      </c>
      <c r="E117" s="38" t="s">
        <v>106</v>
      </c>
      <c r="F117" s="39" t="s">
        <v>228</v>
      </c>
      <c r="G117" s="39">
        <v>63888</v>
      </c>
      <c r="H117" s="39">
        <v>3678.24</v>
      </c>
      <c r="I117" s="39">
        <v>90</v>
      </c>
      <c r="J117" s="39">
        <f>+G117*2.87%</f>
        <v>1833.5855999999999</v>
      </c>
      <c r="K117" s="40">
        <f>+G117*3.04%</f>
        <v>1942.1951999999999</v>
      </c>
      <c r="L117" s="39">
        <v>3069.085</v>
      </c>
      <c r="M117" s="39">
        <v>2700.24</v>
      </c>
      <c r="N117" s="39">
        <v>0</v>
      </c>
      <c r="O117" s="39">
        <v>14326.62</v>
      </c>
      <c r="P117" s="39">
        <v>0</v>
      </c>
      <c r="Q117" s="39">
        <f>+H117+I117+J117+K117+L117+M117+N117+O117</f>
        <v>27639.965800000002</v>
      </c>
      <c r="R117" s="39">
        <f t="shared" si="2"/>
        <v>36248.034199999995</v>
      </c>
    </row>
    <row r="118" spans="1:18" s="41" customFormat="1" ht="11.25" x14ac:dyDescent="0.2">
      <c r="A118" s="46">
        <v>105</v>
      </c>
      <c r="B118" s="37" t="s">
        <v>145</v>
      </c>
      <c r="C118" s="37" t="s">
        <v>270</v>
      </c>
      <c r="D118" s="38" t="s">
        <v>119</v>
      </c>
      <c r="E118" s="38" t="s">
        <v>127</v>
      </c>
      <c r="F118" s="39" t="s">
        <v>228</v>
      </c>
      <c r="G118" s="42">
        <v>108592</v>
      </c>
      <c r="H118" s="39">
        <v>14126.49</v>
      </c>
      <c r="I118" s="39">
        <v>50</v>
      </c>
      <c r="J118" s="39">
        <f>+G118*2.87%</f>
        <v>3116.5904</v>
      </c>
      <c r="K118" s="39">
        <f>+G118*3.04%</f>
        <v>3301.1968000000002</v>
      </c>
      <c r="L118" s="39">
        <v>879.38</v>
      </c>
      <c r="M118" s="39">
        <v>0</v>
      </c>
      <c r="N118" s="39">
        <v>0</v>
      </c>
      <c r="O118" s="39">
        <v>0</v>
      </c>
      <c r="P118" s="39">
        <v>0</v>
      </c>
      <c r="Q118" s="39">
        <f>+H118+I118+J118+K118+L118+M118+N118+O118</f>
        <v>21473.657200000001</v>
      </c>
      <c r="R118" s="39">
        <f t="shared" si="2"/>
        <v>87118.342799999999</v>
      </c>
    </row>
    <row r="119" spans="1:18" s="41" customFormat="1" ht="11.25" x14ac:dyDescent="0.2">
      <c r="A119" s="36">
        <v>106</v>
      </c>
      <c r="B119" s="37" t="s">
        <v>80</v>
      </c>
      <c r="C119" s="37" t="s">
        <v>240</v>
      </c>
      <c r="D119" s="38" t="s">
        <v>119</v>
      </c>
      <c r="E119" s="38" t="s">
        <v>127</v>
      </c>
      <c r="F119" s="39" t="s">
        <v>227</v>
      </c>
      <c r="G119" s="42">
        <v>108592</v>
      </c>
      <c r="H119" s="39">
        <v>14126.49</v>
      </c>
      <c r="I119" s="39">
        <v>50</v>
      </c>
      <c r="J119" s="39">
        <f>+G119*2.87%</f>
        <v>3116.5904</v>
      </c>
      <c r="K119" s="39">
        <f>+G119*3.04%</f>
        <v>3301.1968000000002</v>
      </c>
      <c r="L119" s="39">
        <v>0</v>
      </c>
      <c r="M119" s="39">
        <v>0</v>
      </c>
      <c r="N119" s="39">
        <v>0</v>
      </c>
      <c r="O119" s="39">
        <v>0</v>
      </c>
      <c r="P119" s="39">
        <v>0</v>
      </c>
      <c r="Q119" s="39">
        <f>+H119+I119+J119+K119+L119+M119+N119+O119</f>
        <v>20594.2772</v>
      </c>
      <c r="R119" s="39">
        <f t="shared" si="2"/>
        <v>87997.722800000003</v>
      </c>
    </row>
    <row r="120" spans="1:18" s="41" customFormat="1" ht="11.25" x14ac:dyDescent="0.2">
      <c r="A120" s="46">
        <v>107</v>
      </c>
      <c r="B120" s="37" t="s">
        <v>81</v>
      </c>
      <c r="C120" s="43" t="s">
        <v>317</v>
      </c>
      <c r="D120" s="38" t="s">
        <v>119</v>
      </c>
      <c r="E120" s="38" t="s">
        <v>127</v>
      </c>
      <c r="F120" s="39" t="s">
        <v>227</v>
      </c>
      <c r="G120" s="42">
        <v>75000</v>
      </c>
      <c r="H120" s="39">
        <v>6309.35</v>
      </c>
      <c r="I120" s="39">
        <v>50</v>
      </c>
      <c r="J120" s="39">
        <f>+G120*2.87%</f>
        <v>2152.5</v>
      </c>
      <c r="K120" s="39">
        <f>+G120*3.04%</f>
        <v>2280</v>
      </c>
      <c r="L120" s="39">
        <v>439.69</v>
      </c>
      <c r="M120" s="39">
        <v>0</v>
      </c>
      <c r="N120" s="39">
        <v>0</v>
      </c>
      <c r="O120" s="39">
        <v>0</v>
      </c>
      <c r="P120" s="39">
        <v>0</v>
      </c>
      <c r="Q120" s="39">
        <f>+H120+I120+J120+K120+L120+M120+N120+O120</f>
        <v>11231.54</v>
      </c>
      <c r="R120" s="39">
        <f t="shared" si="2"/>
        <v>63768.46</v>
      </c>
    </row>
    <row r="121" spans="1:18" s="41" customFormat="1" ht="11.25" x14ac:dyDescent="0.2">
      <c r="A121" s="36">
        <v>108</v>
      </c>
      <c r="B121" s="37" t="s">
        <v>83</v>
      </c>
      <c r="C121" s="37" t="s">
        <v>129</v>
      </c>
      <c r="D121" s="38" t="s">
        <v>119</v>
      </c>
      <c r="E121" s="38" t="s">
        <v>127</v>
      </c>
      <c r="F121" s="39" t="s">
        <v>228</v>
      </c>
      <c r="G121" s="42">
        <v>75000</v>
      </c>
      <c r="H121" s="39">
        <v>6309.35</v>
      </c>
      <c r="I121" s="39">
        <v>50</v>
      </c>
      <c r="J121" s="39">
        <f>+G121*2.87%</f>
        <v>2152.5</v>
      </c>
      <c r="K121" s="39">
        <f>+G121*3.04%</f>
        <v>2280</v>
      </c>
      <c r="L121" s="39">
        <v>6132.9599999999991</v>
      </c>
      <c r="M121" s="39">
        <v>0</v>
      </c>
      <c r="N121" s="39">
        <v>0</v>
      </c>
      <c r="O121" s="39">
        <v>0</v>
      </c>
      <c r="P121" s="39">
        <v>0</v>
      </c>
      <c r="Q121" s="39">
        <f>+H121+I121+J121+K121+L121+M121+N121+O121</f>
        <v>16924.809999999998</v>
      </c>
      <c r="R121" s="39">
        <f t="shared" si="2"/>
        <v>58075.19</v>
      </c>
    </row>
    <row r="122" spans="1:18" s="41" customFormat="1" ht="11.25" x14ac:dyDescent="0.2">
      <c r="A122" s="46">
        <v>109</v>
      </c>
      <c r="B122" s="37" t="s">
        <v>256</v>
      </c>
      <c r="C122" s="37" t="s">
        <v>257</v>
      </c>
      <c r="D122" s="38" t="s">
        <v>119</v>
      </c>
      <c r="E122" s="38" t="s">
        <v>127</v>
      </c>
      <c r="F122" s="39" t="s">
        <v>227</v>
      </c>
      <c r="G122" s="42">
        <v>60000</v>
      </c>
      <c r="H122" s="39">
        <v>3486.65</v>
      </c>
      <c r="I122" s="39">
        <v>50</v>
      </c>
      <c r="J122" s="39">
        <f>+G122*2.87%</f>
        <v>1722</v>
      </c>
      <c r="K122" s="39">
        <f>+G122*3.04%</f>
        <v>1824</v>
      </c>
      <c r="L122" s="39">
        <v>0</v>
      </c>
      <c r="M122" s="39">
        <v>0</v>
      </c>
      <c r="N122" s="39">
        <v>0</v>
      </c>
      <c r="O122" s="39">
        <v>0</v>
      </c>
      <c r="P122" s="39">
        <v>3599.45</v>
      </c>
      <c r="Q122" s="39">
        <f>+H122+I122+J122+K122+L122+M122+N122+O122</f>
        <v>7082.65</v>
      </c>
      <c r="R122" s="39">
        <f t="shared" si="2"/>
        <v>56516.799999999996</v>
      </c>
    </row>
    <row r="123" spans="1:18" s="41" customFormat="1" ht="11.25" x14ac:dyDescent="0.2">
      <c r="A123" s="36">
        <v>110</v>
      </c>
      <c r="B123" s="37" t="s">
        <v>90</v>
      </c>
      <c r="C123" s="37" t="s">
        <v>10</v>
      </c>
      <c r="D123" s="38" t="s">
        <v>118</v>
      </c>
      <c r="E123" s="38" t="s">
        <v>127</v>
      </c>
      <c r="F123" s="39" t="s">
        <v>228</v>
      </c>
      <c r="G123" s="42">
        <v>95000</v>
      </c>
      <c r="H123" s="39">
        <v>10929.31</v>
      </c>
      <c r="I123" s="39">
        <v>50</v>
      </c>
      <c r="J123" s="39">
        <f>+G123*2.87%</f>
        <v>2726.5</v>
      </c>
      <c r="K123" s="39">
        <f>+G123*3.04%</f>
        <v>2888</v>
      </c>
      <c r="L123" s="39">
        <v>3500.03</v>
      </c>
      <c r="M123" s="39">
        <v>0</v>
      </c>
      <c r="N123" s="39">
        <v>0</v>
      </c>
      <c r="O123" s="39">
        <v>0</v>
      </c>
      <c r="P123" s="39">
        <v>0</v>
      </c>
      <c r="Q123" s="39">
        <f>+H123+I123+J123+K123+L123+M123+N123+O123</f>
        <v>20093.839999999997</v>
      </c>
      <c r="R123" s="39">
        <f t="shared" si="2"/>
        <v>74906.16</v>
      </c>
    </row>
    <row r="124" spans="1:18" s="41" customFormat="1" ht="11.25" x14ac:dyDescent="0.2">
      <c r="A124" s="46">
        <v>111</v>
      </c>
      <c r="B124" s="37" t="s">
        <v>139</v>
      </c>
      <c r="C124" s="37" t="s">
        <v>283</v>
      </c>
      <c r="D124" s="38" t="s">
        <v>119</v>
      </c>
      <c r="E124" s="38" t="s">
        <v>127</v>
      </c>
      <c r="F124" s="39" t="s">
        <v>227</v>
      </c>
      <c r="G124" s="42">
        <v>90000</v>
      </c>
      <c r="H124" s="39">
        <v>9753.19</v>
      </c>
      <c r="I124" s="39">
        <v>50</v>
      </c>
      <c r="J124" s="39">
        <f>+G124*2.87%</f>
        <v>2583</v>
      </c>
      <c r="K124" s="40">
        <f>+G124*3.04%</f>
        <v>2736</v>
      </c>
      <c r="L124" s="39">
        <v>879.38</v>
      </c>
      <c r="M124" s="39">
        <v>0</v>
      </c>
      <c r="N124" s="39">
        <v>0</v>
      </c>
      <c r="O124" s="39">
        <v>4000</v>
      </c>
      <c r="P124" s="39">
        <v>0</v>
      </c>
      <c r="Q124" s="39">
        <f>+H124+I124+J124+K124+L124+M124+N124+O124</f>
        <v>20001.57</v>
      </c>
      <c r="R124" s="39">
        <f t="shared" si="2"/>
        <v>69998.429999999993</v>
      </c>
    </row>
    <row r="125" spans="1:18" s="41" customFormat="1" ht="11.25" x14ac:dyDescent="0.2">
      <c r="A125" s="36">
        <v>112</v>
      </c>
      <c r="B125" s="37" t="s">
        <v>52</v>
      </c>
      <c r="C125" s="37" t="s">
        <v>282</v>
      </c>
      <c r="D125" s="38" t="s">
        <v>118</v>
      </c>
      <c r="E125" s="38" t="s">
        <v>127</v>
      </c>
      <c r="F125" s="39" t="s">
        <v>227</v>
      </c>
      <c r="G125" s="39">
        <v>70000</v>
      </c>
      <c r="H125" s="39">
        <v>5368.45</v>
      </c>
      <c r="I125" s="39">
        <v>90</v>
      </c>
      <c r="J125" s="39">
        <f>+G125*2.87%</f>
        <v>2009</v>
      </c>
      <c r="K125" s="40">
        <f>+G125*3.04%</f>
        <v>2128</v>
      </c>
      <c r="L125" s="39">
        <v>0</v>
      </c>
      <c r="M125" s="39">
        <v>0</v>
      </c>
      <c r="N125" s="39">
        <v>0</v>
      </c>
      <c r="O125" s="39">
        <v>0</v>
      </c>
      <c r="P125" s="39">
        <v>0</v>
      </c>
      <c r="Q125" s="39">
        <f>+H125+I125+J125+K125+L125+M125+N125+O125</f>
        <v>9595.4500000000007</v>
      </c>
      <c r="R125" s="39">
        <f t="shared" si="2"/>
        <v>60404.55</v>
      </c>
    </row>
    <row r="126" spans="1:18" s="41" customFormat="1" ht="11.25" x14ac:dyDescent="0.2">
      <c r="A126" s="46">
        <v>113</v>
      </c>
      <c r="B126" s="37" t="s">
        <v>142</v>
      </c>
      <c r="C126" s="37" t="s">
        <v>154</v>
      </c>
      <c r="D126" s="38" t="s">
        <v>119</v>
      </c>
      <c r="E126" s="38" t="s">
        <v>127</v>
      </c>
      <c r="F126" s="39" t="s">
        <v>227</v>
      </c>
      <c r="G126" s="42">
        <v>55000</v>
      </c>
      <c r="H126" s="39">
        <v>2559.6799999999998</v>
      </c>
      <c r="I126" s="39">
        <v>50</v>
      </c>
      <c r="J126" s="39">
        <f>+G126*2.87%</f>
        <v>1578.5</v>
      </c>
      <c r="K126" s="39">
        <f>+G126*3.04%</f>
        <v>1672</v>
      </c>
      <c r="L126" s="39">
        <v>0</v>
      </c>
      <c r="M126" s="39">
        <v>0</v>
      </c>
      <c r="N126" s="39">
        <v>0</v>
      </c>
      <c r="O126" s="39">
        <v>4515.7700000000004</v>
      </c>
      <c r="P126" s="39">
        <v>0</v>
      </c>
      <c r="Q126" s="39">
        <f>+H126+I126+J126+K126+L126+M126+N126+O126</f>
        <v>10375.950000000001</v>
      </c>
      <c r="R126" s="39">
        <f t="shared" si="2"/>
        <v>44624.05</v>
      </c>
    </row>
    <row r="127" spans="1:18" s="41" customFormat="1" ht="11.25" x14ac:dyDescent="0.2">
      <c r="A127" s="36">
        <v>114</v>
      </c>
      <c r="B127" s="37" t="s">
        <v>168</v>
      </c>
      <c r="C127" s="37" t="s">
        <v>154</v>
      </c>
      <c r="D127" s="38" t="s">
        <v>119</v>
      </c>
      <c r="E127" s="38" t="s">
        <v>127</v>
      </c>
      <c r="F127" s="39" t="s">
        <v>227</v>
      </c>
      <c r="G127" s="39">
        <v>55000</v>
      </c>
      <c r="H127" s="39">
        <v>2559.6799999999998</v>
      </c>
      <c r="I127" s="39">
        <v>50</v>
      </c>
      <c r="J127" s="39">
        <f>+G127*2.87%</f>
        <v>1578.5</v>
      </c>
      <c r="K127" s="39">
        <f>+G127*3.04%</f>
        <v>1672</v>
      </c>
      <c r="L127" s="39">
        <v>0</v>
      </c>
      <c r="M127" s="39">
        <v>0</v>
      </c>
      <c r="N127" s="39">
        <v>0</v>
      </c>
      <c r="O127" s="39">
        <v>3000</v>
      </c>
      <c r="P127" s="39">
        <v>0</v>
      </c>
      <c r="Q127" s="39">
        <f>+H127+I127+J127+K127+L127+M127+N127+O127</f>
        <v>8860.18</v>
      </c>
      <c r="R127" s="39">
        <f t="shared" si="2"/>
        <v>46139.82</v>
      </c>
    </row>
    <row r="128" spans="1:18" s="41" customFormat="1" ht="11.25" x14ac:dyDescent="0.2">
      <c r="A128" s="46">
        <v>115</v>
      </c>
      <c r="B128" s="37" t="s">
        <v>195</v>
      </c>
      <c r="C128" s="37" t="s">
        <v>89</v>
      </c>
      <c r="D128" s="38" t="s">
        <v>119</v>
      </c>
      <c r="E128" s="38" t="s">
        <v>127</v>
      </c>
      <c r="F128" s="39" t="s">
        <v>228</v>
      </c>
      <c r="G128" s="42">
        <v>32000</v>
      </c>
      <c r="H128" s="39">
        <v>0</v>
      </c>
      <c r="I128" s="39">
        <v>50</v>
      </c>
      <c r="J128" s="39">
        <f>+G128*2.87%</f>
        <v>918.4</v>
      </c>
      <c r="K128" s="40">
        <f>+G128*3.04%</f>
        <v>972.8</v>
      </c>
      <c r="L128" s="39">
        <v>0</v>
      </c>
      <c r="M128" s="39">
        <v>0</v>
      </c>
      <c r="N128" s="39">
        <v>0</v>
      </c>
      <c r="O128" s="39">
        <v>13425.62</v>
      </c>
      <c r="P128" s="39">
        <v>0</v>
      </c>
      <c r="Q128" s="39">
        <f>+H128+I128+J128+K128+L128+M128+N128+O128</f>
        <v>15366.82</v>
      </c>
      <c r="R128" s="39">
        <f t="shared" si="2"/>
        <v>16633.18</v>
      </c>
    </row>
    <row r="129" spans="1:18" s="41" customFormat="1" ht="11.25" x14ac:dyDescent="0.2">
      <c r="A129" s="36">
        <v>116</v>
      </c>
      <c r="B129" s="47" t="s">
        <v>295</v>
      </c>
      <c r="C129" s="37" t="s">
        <v>89</v>
      </c>
      <c r="D129" s="38" t="s">
        <v>119</v>
      </c>
      <c r="E129" s="38" t="s">
        <v>127</v>
      </c>
      <c r="F129" s="39" t="s">
        <v>227</v>
      </c>
      <c r="G129" s="42">
        <v>35000</v>
      </c>
      <c r="H129" s="39">
        <v>0</v>
      </c>
      <c r="I129" s="39">
        <v>50</v>
      </c>
      <c r="J129" s="39">
        <f>+G129*2.87%</f>
        <v>1004.5</v>
      </c>
      <c r="K129" s="40">
        <f>+G129*3.04%</f>
        <v>1064</v>
      </c>
      <c r="L129" s="39">
        <v>0</v>
      </c>
      <c r="M129" s="39">
        <v>0</v>
      </c>
      <c r="N129" s="39">
        <v>0</v>
      </c>
      <c r="O129" s="39">
        <v>0</v>
      </c>
      <c r="P129" s="39">
        <v>0</v>
      </c>
      <c r="Q129" s="39">
        <f>+H129+I129+J129+K129+L129+M129+N129+O129</f>
        <v>2118.5</v>
      </c>
      <c r="R129" s="39">
        <f t="shared" si="2"/>
        <v>32881.5</v>
      </c>
    </row>
    <row r="130" spans="1:18" s="41" customFormat="1" ht="11.25" x14ac:dyDescent="0.2">
      <c r="A130" s="46">
        <v>117</v>
      </c>
      <c r="B130" s="37" t="s">
        <v>152</v>
      </c>
      <c r="C130" s="37" t="s">
        <v>247</v>
      </c>
      <c r="D130" s="38" t="s">
        <v>119</v>
      </c>
      <c r="E130" s="38" t="s">
        <v>127</v>
      </c>
      <c r="F130" s="39" t="s">
        <v>228</v>
      </c>
      <c r="G130" s="39">
        <v>42000</v>
      </c>
      <c r="H130" s="39">
        <v>724.92</v>
      </c>
      <c r="I130" s="39">
        <v>50</v>
      </c>
      <c r="J130" s="39">
        <f>+G130*2.87%</f>
        <v>1205.4000000000001</v>
      </c>
      <c r="K130" s="39">
        <f>+G130*3.04%</f>
        <v>1276.8</v>
      </c>
      <c r="L130" s="39">
        <v>0</v>
      </c>
      <c r="M130" s="39">
        <v>0</v>
      </c>
      <c r="N130" s="39">
        <v>0</v>
      </c>
      <c r="O130" s="39">
        <v>2000</v>
      </c>
      <c r="P130" s="39">
        <v>0</v>
      </c>
      <c r="Q130" s="39">
        <f>+H130+I130+J130+K130+L130+M130+N130+O130</f>
        <v>5257.12</v>
      </c>
      <c r="R130" s="39">
        <f t="shared" si="2"/>
        <v>36742.879999999997</v>
      </c>
    </row>
    <row r="131" spans="1:18" s="41" customFormat="1" ht="11.25" x14ac:dyDescent="0.2">
      <c r="A131" s="36">
        <v>118</v>
      </c>
      <c r="B131" s="37" t="s">
        <v>18</v>
      </c>
      <c r="C131" s="37" t="s">
        <v>125</v>
      </c>
      <c r="D131" s="38" t="s">
        <v>119</v>
      </c>
      <c r="E131" s="38" t="s">
        <v>127</v>
      </c>
      <c r="F131" s="39" t="s">
        <v>227</v>
      </c>
      <c r="G131" s="39">
        <v>37739.800000000003</v>
      </c>
      <c r="H131" s="39">
        <v>123.66</v>
      </c>
      <c r="I131" s="39">
        <v>50</v>
      </c>
      <c r="J131" s="39">
        <f>+G131*2.87%</f>
        <v>1083.1322600000001</v>
      </c>
      <c r="K131" s="40">
        <f>+G131*3.04%</f>
        <v>1147.2899200000002</v>
      </c>
      <c r="L131" s="39">
        <v>0</v>
      </c>
      <c r="M131" s="44">
        <v>0</v>
      </c>
      <c r="N131" s="39">
        <v>0</v>
      </c>
      <c r="O131" s="39">
        <v>2000</v>
      </c>
      <c r="P131" s="39">
        <v>0</v>
      </c>
      <c r="Q131" s="39">
        <f>+H131+I131+J131+K131+L131+M131+N131+O131</f>
        <v>4404.0821800000003</v>
      </c>
      <c r="R131" s="39">
        <f t="shared" si="2"/>
        <v>33335.717820000005</v>
      </c>
    </row>
    <row r="132" spans="1:18" s="41" customFormat="1" ht="11.25" x14ac:dyDescent="0.2">
      <c r="A132" s="46">
        <v>119</v>
      </c>
      <c r="B132" s="37" t="s">
        <v>25</v>
      </c>
      <c r="C132" s="37" t="s">
        <v>125</v>
      </c>
      <c r="D132" s="38" t="s">
        <v>119</v>
      </c>
      <c r="E132" s="38" t="s">
        <v>127</v>
      </c>
      <c r="F132" s="39" t="s">
        <v>227</v>
      </c>
      <c r="G132" s="39">
        <v>22060.5</v>
      </c>
      <c r="H132" s="39">
        <v>0</v>
      </c>
      <c r="I132" s="39">
        <v>290</v>
      </c>
      <c r="J132" s="39">
        <f>+G132*2.87%</f>
        <v>633.13634999999999</v>
      </c>
      <c r="K132" s="40">
        <f>+G132*3.04%</f>
        <v>670.63919999999996</v>
      </c>
      <c r="L132" s="39">
        <v>0</v>
      </c>
      <c r="M132" s="39">
        <v>0</v>
      </c>
      <c r="N132" s="39">
        <v>0</v>
      </c>
      <c r="O132" s="39">
        <v>0</v>
      </c>
      <c r="P132" s="39">
        <v>0</v>
      </c>
      <c r="Q132" s="39">
        <f>+H132+I132+J132+K132+L132+M132+N132+O132</f>
        <v>1593.7755499999998</v>
      </c>
      <c r="R132" s="39">
        <f t="shared" si="2"/>
        <v>20466.724450000002</v>
      </c>
    </row>
    <row r="133" spans="1:18" s="41" customFormat="1" ht="11.25" x14ac:dyDescent="0.2">
      <c r="A133" s="36">
        <v>120</v>
      </c>
      <c r="B133" s="37" t="s">
        <v>65</v>
      </c>
      <c r="C133" s="37" t="s">
        <v>125</v>
      </c>
      <c r="D133" s="38" t="s">
        <v>119</v>
      </c>
      <c r="E133" s="38" t="s">
        <v>127</v>
      </c>
      <c r="F133" s="39" t="s">
        <v>227</v>
      </c>
      <c r="G133" s="39">
        <v>25000</v>
      </c>
      <c r="H133" s="39">
        <v>0</v>
      </c>
      <c r="I133" s="39">
        <v>50</v>
      </c>
      <c r="J133" s="39">
        <f>+G133*2.87%</f>
        <v>717.5</v>
      </c>
      <c r="K133" s="40">
        <f>+G133*3.04%</f>
        <v>760</v>
      </c>
      <c r="L133" s="39">
        <v>0</v>
      </c>
      <c r="M133" s="44">
        <v>0</v>
      </c>
      <c r="N133" s="39">
        <v>0</v>
      </c>
      <c r="O133" s="39">
        <v>0</v>
      </c>
      <c r="P133" s="39">
        <v>0</v>
      </c>
      <c r="Q133" s="39">
        <f>+H133+I133+J133+K133+L133+M133+N133+O133</f>
        <v>1527.5</v>
      </c>
      <c r="R133" s="39">
        <f t="shared" si="2"/>
        <v>23472.5</v>
      </c>
    </row>
    <row r="134" spans="1:18" s="41" customFormat="1" ht="11.25" x14ac:dyDescent="0.2">
      <c r="A134" s="46">
        <v>121</v>
      </c>
      <c r="B134" s="37" t="s">
        <v>68</v>
      </c>
      <c r="C134" s="37" t="s">
        <v>125</v>
      </c>
      <c r="D134" s="38" t="s">
        <v>119</v>
      </c>
      <c r="E134" s="38" t="s">
        <v>127</v>
      </c>
      <c r="F134" s="39" t="s">
        <v>227</v>
      </c>
      <c r="G134" s="39">
        <v>25000</v>
      </c>
      <c r="H134" s="39">
        <v>0</v>
      </c>
      <c r="I134" s="39">
        <v>50</v>
      </c>
      <c r="J134" s="39">
        <f>+G134*2.87%</f>
        <v>717.5</v>
      </c>
      <c r="K134" s="40">
        <f>+G134*3.04%</f>
        <v>760</v>
      </c>
      <c r="L134" s="39">
        <v>0</v>
      </c>
      <c r="M134" s="39">
        <v>0</v>
      </c>
      <c r="N134" s="39">
        <v>0</v>
      </c>
      <c r="O134" s="39">
        <v>2000</v>
      </c>
      <c r="P134" s="39">
        <v>0</v>
      </c>
      <c r="Q134" s="39">
        <f>+H134+I134+J134+K134+L134+M134+N134+O134</f>
        <v>3527.5</v>
      </c>
      <c r="R134" s="39">
        <f t="shared" si="2"/>
        <v>21472.5</v>
      </c>
    </row>
    <row r="135" spans="1:18" s="41" customFormat="1" ht="11.25" x14ac:dyDescent="0.2">
      <c r="A135" s="36">
        <v>122</v>
      </c>
      <c r="B135" s="37" t="s">
        <v>70</v>
      </c>
      <c r="C135" s="37" t="s">
        <v>125</v>
      </c>
      <c r="D135" s="38" t="s">
        <v>119</v>
      </c>
      <c r="E135" s="38" t="s">
        <v>127</v>
      </c>
      <c r="F135" s="39" t="s">
        <v>227</v>
      </c>
      <c r="G135" s="39">
        <v>32320</v>
      </c>
      <c r="H135" s="39">
        <v>0</v>
      </c>
      <c r="I135" s="39">
        <v>50</v>
      </c>
      <c r="J135" s="39">
        <f>+G135*2.87%</f>
        <v>927.58399999999995</v>
      </c>
      <c r="K135" s="40">
        <f>+G135*3.04%</f>
        <v>982.52800000000002</v>
      </c>
      <c r="L135" s="39">
        <v>879.38</v>
      </c>
      <c r="M135" s="44">
        <v>0</v>
      </c>
      <c r="N135" s="39">
        <v>4980.42</v>
      </c>
      <c r="O135" s="39">
        <v>4168.68</v>
      </c>
      <c r="P135" s="39">
        <v>1260.29</v>
      </c>
      <c r="Q135" s="39">
        <f>+H135+I135+J135+K135+L135+M135+N135+O135</f>
        <v>11988.592000000001</v>
      </c>
      <c r="R135" s="39">
        <f t="shared" si="2"/>
        <v>21591.698</v>
      </c>
    </row>
    <row r="136" spans="1:18" s="41" customFormat="1" ht="11.25" x14ac:dyDescent="0.2">
      <c r="A136" s="46">
        <v>123</v>
      </c>
      <c r="B136" s="37" t="s">
        <v>87</v>
      </c>
      <c r="C136" s="37" t="s">
        <v>125</v>
      </c>
      <c r="D136" s="38" t="s">
        <v>119</v>
      </c>
      <c r="E136" s="38" t="s">
        <v>127</v>
      </c>
      <c r="F136" s="39" t="s">
        <v>227</v>
      </c>
      <c r="G136" s="42">
        <v>31500</v>
      </c>
      <c r="H136" s="39">
        <v>0</v>
      </c>
      <c r="I136" s="39">
        <v>90</v>
      </c>
      <c r="J136" s="39">
        <f>+G136*2.87%</f>
        <v>904.05</v>
      </c>
      <c r="K136" s="40">
        <f>+G136*3.04%</f>
        <v>957.6</v>
      </c>
      <c r="L136" s="39">
        <v>1094.8525</v>
      </c>
      <c r="M136" s="44">
        <v>0</v>
      </c>
      <c r="N136" s="39">
        <v>0</v>
      </c>
      <c r="O136" s="39">
        <v>8653.2099999999991</v>
      </c>
      <c r="P136" s="39">
        <v>0</v>
      </c>
      <c r="Q136" s="39">
        <f>+H136+I136+J136+K136+L136+M136+N136+O136</f>
        <v>11699.7125</v>
      </c>
      <c r="R136" s="39">
        <f t="shared" si="2"/>
        <v>19800.287499999999</v>
      </c>
    </row>
    <row r="137" spans="1:18" s="41" customFormat="1" ht="11.25" x14ac:dyDescent="0.2">
      <c r="A137" s="36">
        <v>124</v>
      </c>
      <c r="B137" s="37" t="s">
        <v>170</v>
      </c>
      <c r="C137" s="37" t="s">
        <v>125</v>
      </c>
      <c r="D137" s="38" t="s">
        <v>119</v>
      </c>
      <c r="E137" s="38" t="s">
        <v>127</v>
      </c>
      <c r="F137" s="39" t="s">
        <v>227</v>
      </c>
      <c r="G137" s="42">
        <v>25000</v>
      </c>
      <c r="H137" s="39">
        <v>0</v>
      </c>
      <c r="I137" s="39">
        <v>50</v>
      </c>
      <c r="J137" s="39">
        <f>+G137*2.87%</f>
        <v>717.5</v>
      </c>
      <c r="K137" s="40">
        <f>+G137*3.04%</f>
        <v>760</v>
      </c>
      <c r="L137" s="39">
        <v>0</v>
      </c>
      <c r="M137" s="39">
        <v>0</v>
      </c>
      <c r="N137" s="39">
        <v>0</v>
      </c>
      <c r="O137" s="39">
        <v>13039.310000000001</v>
      </c>
      <c r="P137" s="39">
        <v>0</v>
      </c>
      <c r="Q137" s="39">
        <f>+H137+I137+J137+K137+L137+M137+N137+O137</f>
        <v>14566.810000000001</v>
      </c>
      <c r="R137" s="39">
        <f t="shared" si="2"/>
        <v>10433.189999999999</v>
      </c>
    </row>
    <row r="138" spans="1:18" s="41" customFormat="1" ht="11.25" x14ac:dyDescent="0.2">
      <c r="A138" s="46">
        <v>125</v>
      </c>
      <c r="B138" s="37" t="s">
        <v>193</v>
      </c>
      <c r="C138" s="37" t="s">
        <v>125</v>
      </c>
      <c r="D138" s="38" t="s">
        <v>119</v>
      </c>
      <c r="E138" s="38" t="s">
        <v>127</v>
      </c>
      <c r="F138" s="39" t="s">
        <v>227</v>
      </c>
      <c r="G138" s="42">
        <v>10000</v>
      </c>
      <c r="H138" s="39">
        <v>0</v>
      </c>
      <c r="I138" s="39">
        <v>50</v>
      </c>
      <c r="J138" s="39">
        <f>+G138*2.87%</f>
        <v>287</v>
      </c>
      <c r="K138" s="40">
        <f>+G138*3.04%</f>
        <v>304</v>
      </c>
      <c r="L138" s="39">
        <v>0</v>
      </c>
      <c r="M138" s="39">
        <v>0</v>
      </c>
      <c r="N138" s="39">
        <v>0</v>
      </c>
      <c r="O138" s="39">
        <v>0</v>
      </c>
      <c r="P138" s="39">
        <v>0</v>
      </c>
      <c r="Q138" s="39">
        <f>+H138+I138+J138+K138+L138+M138+N138+O138</f>
        <v>641</v>
      </c>
      <c r="R138" s="39">
        <f t="shared" si="2"/>
        <v>9359</v>
      </c>
    </row>
    <row r="139" spans="1:18" s="41" customFormat="1" ht="11.25" x14ac:dyDescent="0.2">
      <c r="A139" s="36">
        <v>126</v>
      </c>
      <c r="B139" s="37" t="s">
        <v>208</v>
      </c>
      <c r="C139" s="37" t="s">
        <v>125</v>
      </c>
      <c r="D139" s="38" t="s">
        <v>119</v>
      </c>
      <c r="E139" s="38" t="s">
        <v>127</v>
      </c>
      <c r="F139" s="39" t="s">
        <v>227</v>
      </c>
      <c r="G139" s="42">
        <v>25000</v>
      </c>
      <c r="H139" s="39">
        <v>0</v>
      </c>
      <c r="I139" s="39">
        <v>50</v>
      </c>
      <c r="J139" s="39">
        <f>+G139*2.87%</f>
        <v>717.5</v>
      </c>
      <c r="K139" s="40">
        <f>+G139*3.04%</f>
        <v>760</v>
      </c>
      <c r="L139" s="39">
        <v>0</v>
      </c>
      <c r="M139" s="39">
        <v>0</v>
      </c>
      <c r="N139" s="39">
        <v>0</v>
      </c>
      <c r="O139" s="39">
        <v>5000</v>
      </c>
      <c r="P139" s="39">
        <v>0</v>
      </c>
      <c r="Q139" s="39">
        <f>+H139+I139+J139+K139+L139+M139+N139+O139</f>
        <v>6527.5</v>
      </c>
      <c r="R139" s="39">
        <f t="shared" si="2"/>
        <v>18472.5</v>
      </c>
    </row>
    <row r="140" spans="1:18" s="41" customFormat="1" ht="11.25" x14ac:dyDescent="0.2">
      <c r="A140" s="46">
        <v>127</v>
      </c>
      <c r="B140" s="37" t="s">
        <v>264</v>
      </c>
      <c r="C140" s="37" t="s">
        <v>125</v>
      </c>
      <c r="D140" s="38" t="s">
        <v>119</v>
      </c>
      <c r="E140" s="38" t="s">
        <v>127</v>
      </c>
      <c r="F140" s="39" t="s">
        <v>227</v>
      </c>
      <c r="G140" s="42">
        <v>25000</v>
      </c>
      <c r="H140" s="39">
        <v>0</v>
      </c>
      <c r="I140" s="39">
        <v>50</v>
      </c>
      <c r="J140" s="39">
        <f>+G140*2.87%</f>
        <v>717.5</v>
      </c>
      <c r="K140" s="40">
        <f>+G140*3.04%</f>
        <v>760</v>
      </c>
      <c r="L140" s="39">
        <v>0</v>
      </c>
      <c r="M140" s="44">
        <v>0</v>
      </c>
      <c r="N140" s="39">
        <v>0</v>
      </c>
      <c r="O140" s="39">
        <v>0</v>
      </c>
      <c r="P140" s="39">
        <v>0</v>
      </c>
      <c r="Q140" s="39">
        <f>+H140+I140+J140+K140+L140+M140+N140+O140</f>
        <v>1527.5</v>
      </c>
      <c r="R140" s="39">
        <f t="shared" si="2"/>
        <v>23472.5</v>
      </c>
    </row>
    <row r="141" spans="1:18" s="41" customFormat="1" ht="11.25" x14ac:dyDescent="0.2">
      <c r="A141" s="36">
        <v>128</v>
      </c>
      <c r="B141" s="41" t="s">
        <v>297</v>
      </c>
      <c r="C141" s="37" t="s">
        <v>125</v>
      </c>
      <c r="D141" s="38" t="s">
        <v>119</v>
      </c>
      <c r="E141" s="38" t="s">
        <v>127</v>
      </c>
      <c r="F141" s="39" t="s">
        <v>227</v>
      </c>
      <c r="G141" s="42">
        <v>25000</v>
      </c>
      <c r="H141" s="39">
        <v>0</v>
      </c>
      <c r="I141" s="39">
        <v>50</v>
      </c>
      <c r="J141" s="39">
        <f>+G141*2.87%</f>
        <v>717.5</v>
      </c>
      <c r="K141" s="40">
        <f>+G141*3.04%</f>
        <v>760</v>
      </c>
      <c r="L141" s="39">
        <v>0</v>
      </c>
      <c r="M141" s="39">
        <v>0</v>
      </c>
      <c r="N141" s="39">
        <v>0</v>
      </c>
      <c r="O141" s="39">
        <v>0</v>
      </c>
      <c r="P141" s="39">
        <v>0</v>
      </c>
      <c r="Q141" s="39">
        <f>+H141+I141+J141+K141+L141+M141+N141+O141</f>
        <v>1527.5</v>
      </c>
      <c r="R141" s="39">
        <f t="shared" si="2"/>
        <v>23472.5</v>
      </c>
    </row>
    <row r="142" spans="1:18" s="41" customFormat="1" ht="11.25" x14ac:dyDescent="0.2">
      <c r="A142" s="46">
        <v>129</v>
      </c>
      <c r="B142" s="37" t="s">
        <v>54</v>
      </c>
      <c r="C142" s="37" t="s">
        <v>26</v>
      </c>
      <c r="D142" s="38" t="s">
        <v>119</v>
      </c>
      <c r="E142" s="38" t="s">
        <v>127</v>
      </c>
      <c r="F142" s="39" t="s">
        <v>228</v>
      </c>
      <c r="G142" s="39">
        <v>25000</v>
      </c>
      <c r="H142" s="39">
        <v>0</v>
      </c>
      <c r="I142" s="39">
        <v>130</v>
      </c>
      <c r="J142" s="39">
        <f>+G142*2.87%</f>
        <v>717.5</v>
      </c>
      <c r="K142" s="40">
        <f>+G142*3.04%</f>
        <v>760</v>
      </c>
      <c r="L142" s="39">
        <v>0</v>
      </c>
      <c r="M142" s="39">
        <v>1350.12</v>
      </c>
      <c r="N142" s="39">
        <v>0</v>
      </c>
      <c r="O142" s="39">
        <v>0</v>
      </c>
      <c r="P142" s="39">
        <v>0</v>
      </c>
      <c r="Q142" s="39">
        <f>+H142+I142+J142+K142+L142+M142+N142+O142</f>
        <v>2957.62</v>
      </c>
      <c r="R142" s="39">
        <f t="shared" si="2"/>
        <v>22042.38</v>
      </c>
    </row>
    <row r="143" spans="1:18" s="41" customFormat="1" ht="11.25" x14ac:dyDescent="0.2">
      <c r="A143" s="36">
        <v>130</v>
      </c>
      <c r="B143" s="37" t="s">
        <v>66</v>
      </c>
      <c r="C143" s="37" t="s">
        <v>26</v>
      </c>
      <c r="D143" s="38" t="s">
        <v>119</v>
      </c>
      <c r="E143" s="38" t="s">
        <v>127</v>
      </c>
      <c r="F143" s="39" t="s">
        <v>228</v>
      </c>
      <c r="G143" s="39">
        <v>25000</v>
      </c>
      <c r="H143" s="39">
        <v>0</v>
      </c>
      <c r="I143" s="39">
        <v>50</v>
      </c>
      <c r="J143" s="39">
        <f>+G143*2.87%</f>
        <v>717.5</v>
      </c>
      <c r="K143" s="40">
        <f>+G143*3.04%</f>
        <v>760</v>
      </c>
      <c r="L143" s="39">
        <v>879.38</v>
      </c>
      <c r="M143" s="39">
        <v>0</v>
      </c>
      <c r="N143" s="39">
        <v>0</v>
      </c>
      <c r="O143" s="39">
        <v>3801.16</v>
      </c>
      <c r="P143" s="39">
        <v>0</v>
      </c>
      <c r="Q143" s="39">
        <f>+H143+I143+J143+K143+L143+M143+N143+O143</f>
        <v>6208.04</v>
      </c>
      <c r="R143" s="39">
        <f t="shared" si="2"/>
        <v>18791.96</v>
      </c>
    </row>
    <row r="144" spans="1:18" s="41" customFormat="1" ht="11.25" x14ac:dyDescent="0.2">
      <c r="A144" s="46">
        <v>131</v>
      </c>
      <c r="B144" s="37" t="s">
        <v>72</v>
      </c>
      <c r="C144" s="37" t="s">
        <v>26</v>
      </c>
      <c r="D144" s="38" t="s">
        <v>119</v>
      </c>
      <c r="E144" s="38" t="s">
        <v>127</v>
      </c>
      <c r="F144" s="39" t="s">
        <v>228</v>
      </c>
      <c r="G144" s="39">
        <v>25000</v>
      </c>
      <c r="H144" s="39">
        <v>0</v>
      </c>
      <c r="I144" s="39">
        <v>50</v>
      </c>
      <c r="J144" s="39">
        <f>+G144*2.87%</f>
        <v>717.5</v>
      </c>
      <c r="K144" s="40">
        <f>+G144*3.04%</f>
        <v>760</v>
      </c>
      <c r="L144" s="39">
        <v>439.69</v>
      </c>
      <c r="M144" s="39">
        <v>0</v>
      </c>
      <c r="N144" s="39">
        <v>0</v>
      </c>
      <c r="O144" s="39">
        <v>6606.15</v>
      </c>
      <c r="P144" s="39">
        <v>0</v>
      </c>
      <c r="Q144" s="39">
        <f>+H144+I144+J144+K144+L144+M144+N144+O144</f>
        <v>8573.34</v>
      </c>
      <c r="R144" s="39">
        <f t="shared" si="2"/>
        <v>16426.66</v>
      </c>
    </row>
    <row r="145" spans="1:18" s="41" customFormat="1" ht="11.25" x14ac:dyDescent="0.2">
      <c r="A145" s="36">
        <v>132</v>
      </c>
      <c r="B145" s="37" t="s">
        <v>110</v>
      </c>
      <c r="C145" s="37" t="s">
        <v>26</v>
      </c>
      <c r="D145" s="38" t="s">
        <v>119</v>
      </c>
      <c r="E145" s="38" t="s">
        <v>127</v>
      </c>
      <c r="F145" s="39" t="s">
        <v>228</v>
      </c>
      <c r="G145" s="42">
        <v>25000</v>
      </c>
      <c r="H145" s="39">
        <v>0</v>
      </c>
      <c r="I145" s="39">
        <v>50</v>
      </c>
      <c r="J145" s="39">
        <f>+G145*2.87%</f>
        <v>717.5</v>
      </c>
      <c r="K145" s="40">
        <f>+G145*3.04%</f>
        <v>760</v>
      </c>
      <c r="L145" s="39">
        <v>0</v>
      </c>
      <c r="M145" s="39">
        <v>0</v>
      </c>
      <c r="N145" s="39">
        <v>0</v>
      </c>
      <c r="O145" s="39">
        <v>11213.72</v>
      </c>
      <c r="P145" s="39">
        <v>0</v>
      </c>
      <c r="Q145" s="39">
        <f>+H145+I145+J145+K145+L145+M145+N145+O145</f>
        <v>12741.22</v>
      </c>
      <c r="R145" s="39">
        <f t="shared" si="2"/>
        <v>12258.78</v>
      </c>
    </row>
    <row r="146" spans="1:18" s="41" customFormat="1" ht="11.25" x14ac:dyDescent="0.2">
      <c r="A146" s="46">
        <v>133</v>
      </c>
      <c r="B146" s="37" t="s">
        <v>185</v>
      </c>
      <c r="C146" s="37" t="s">
        <v>26</v>
      </c>
      <c r="D146" s="38" t="s">
        <v>119</v>
      </c>
      <c r="E146" s="38" t="s">
        <v>127</v>
      </c>
      <c r="F146" s="39" t="s">
        <v>228</v>
      </c>
      <c r="G146" s="42">
        <v>25000</v>
      </c>
      <c r="H146" s="39">
        <v>0</v>
      </c>
      <c r="I146" s="39">
        <v>50</v>
      </c>
      <c r="J146" s="39">
        <f>+G146*2.87%</f>
        <v>717.5</v>
      </c>
      <c r="K146" s="40">
        <f>+G146*3.04%</f>
        <v>760</v>
      </c>
      <c r="L146" s="39">
        <v>0</v>
      </c>
      <c r="M146" s="39">
        <v>0</v>
      </c>
      <c r="N146" s="39">
        <v>0</v>
      </c>
      <c r="O146" s="39">
        <v>3317.32</v>
      </c>
      <c r="P146" s="39">
        <v>0</v>
      </c>
      <c r="Q146" s="39">
        <f>+H146+I146+J146+K146+L146+M146+N146+O146</f>
        <v>4844.82</v>
      </c>
      <c r="R146" s="39">
        <f t="shared" si="2"/>
        <v>20155.18</v>
      </c>
    </row>
    <row r="147" spans="1:18" s="41" customFormat="1" ht="11.25" x14ac:dyDescent="0.2">
      <c r="A147" s="36">
        <v>134</v>
      </c>
      <c r="B147" s="37" t="s">
        <v>176</v>
      </c>
      <c r="C147" s="37" t="s">
        <v>26</v>
      </c>
      <c r="D147" s="38" t="s">
        <v>119</v>
      </c>
      <c r="E147" s="38" t="s">
        <v>127</v>
      </c>
      <c r="F147" s="39" t="s">
        <v>228</v>
      </c>
      <c r="G147" s="42">
        <v>25000</v>
      </c>
      <c r="H147" s="39">
        <v>0</v>
      </c>
      <c r="I147" s="39">
        <v>50</v>
      </c>
      <c r="J147" s="39">
        <f>+G147*2.87%</f>
        <v>717.5</v>
      </c>
      <c r="K147" s="40">
        <f>+G147*3.04%</f>
        <v>760</v>
      </c>
      <c r="L147" s="39">
        <v>0</v>
      </c>
      <c r="M147" s="39">
        <v>0</v>
      </c>
      <c r="N147" s="39">
        <v>0</v>
      </c>
      <c r="O147" s="39">
        <v>0</v>
      </c>
      <c r="P147" s="39">
        <v>0</v>
      </c>
      <c r="Q147" s="39">
        <f>+H147+I147+J147+K147+L147+M147+N147+O147</f>
        <v>1527.5</v>
      </c>
      <c r="R147" s="39">
        <f t="shared" si="2"/>
        <v>23472.5</v>
      </c>
    </row>
    <row r="148" spans="1:18" s="41" customFormat="1" ht="11.25" x14ac:dyDescent="0.2">
      <c r="A148" s="46">
        <v>135</v>
      </c>
      <c r="B148" s="37" t="s">
        <v>177</v>
      </c>
      <c r="C148" s="37" t="s">
        <v>26</v>
      </c>
      <c r="D148" s="38" t="s">
        <v>119</v>
      </c>
      <c r="E148" s="38" t="s">
        <v>127</v>
      </c>
      <c r="F148" s="39" t="s">
        <v>228</v>
      </c>
      <c r="G148" s="42">
        <v>25000</v>
      </c>
      <c r="H148" s="39">
        <v>0</v>
      </c>
      <c r="I148" s="39">
        <v>50</v>
      </c>
      <c r="J148" s="39">
        <f>+G148*2.87%</f>
        <v>717.5</v>
      </c>
      <c r="K148" s="40">
        <f>+G148*3.04%</f>
        <v>760</v>
      </c>
      <c r="L148" s="39">
        <v>0</v>
      </c>
      <c r="M148" s="39">
        <v>0</v>
      </c>
      <c r="N148" s="39">
        <v>0</v>
      </c>
      <c r="O148" s="39">
        <v>6652.34</v>
      </c>
      <c r="P148" s="39">
        <v>0</v>
      </c>
      <c r="Q148" s="39">
        <f>+H148+I148+J148+K148+L148+M148+N148+O148</f>
        <v>8179.84</v>
      </c>
      <c r="R148" s="39">
        <f t="shared" si="2"/>
        <v>16820.16</v>
      </c>
    </row>
    <row r="149" spans="1:18" s="41" customFormat="1" ht="11.25" x14ac:dyDescent="0.2">
      <c r="A149" s="36">
        <v>136</v>
      </c>
      <c r="B149" s="37" t="s">
        <v>189</v>
      </c>
      <c r="C149" s="37" t="s">
        <v>26</v>
      </c>
      <c r="D149" s="38" t="s">
        <v>119</v>
      </c>
      <c r="E149" s="38" t="s">
        <v>127</v>
      </c>
      <c r="F149" s="39" t="s">
        <v>228</v>
      </c>
      <c r="G149" s="42">
        <v>25000</v>
      </c>
      <c r="H149" s="39">
        <v>0</v>
      </c>
      <c r="I149" s="39">
        <v>50</v>
      </c>
      <c r="J149" s="39">
        <f>+G149*2.87%</f>
        <v>717.5</v>
      </c>
      <c r="K149" s="40">
        <f>+G149*3.04%</f>
        <v>760</v>
      </c>
      <c r="L149" s="39">
        <v>0</v>
      </c>
      <c r="M149" s="39">
        <v>0</v>
      </c>
      <c r="N149" s="39">
        <v>0</v>
      </c>
      <c r="O149" s="39">
        <v>4790.32</v>
      </c>
      <c r="P149" s="39">
        <v>0</v>
      </c>
      <c r="Q149" s="39">
        <f>+H149+I149+J149+K149+L149+M149+N149+O149</f>
        <v>6317.82</v>
      </c>
      <c r="R149" s="39">
        <f t="shared" si="2"/>
        <v>18682.18</v>
      </c>
    </row>
    <row r="150" spans="1:18" s="41" customFormat="1" ht="11.25" x14ac:dyDescent="0.2">
      <c r="A150" s="46">
        <v>137</v>
      </c>
      <c r="B150" s="37" t="s">
        <v>210</v>
      </c>
      <c r="C150" s="37" t="s">
        <v>26</v>
      </c>
      <c r="D150" s="38" t="s">
        <v>119</v>
      </c>
      <c r="E150" s="38" t="s">
        <v>127</v>
      </c>
      <c r="F150" s="39" t="s">
        <v>228</v>
      </c>
      <c r="G150" s="42">
        <v>25000</v>
      </c>
      <c r="H150" s="39">
        <v>0</v>
      </c>
      <c r="I150" s="39">
        <v>50</v>
      </c>
      <c r="J150" s="39">
        <f>+G150*2.87%</f>
        <v>717.5</v>
      </c>
      <c r="K150" s="40">
        <f>+G150*3.04%</f>
        <v>760</v>
      </c>
      <c r="L150" s="39">
        <v>1310.325</v>
      </c>
      <c r="M150" s="39">
        <v>0</v>
      </c>
      <c r="N150" s="39">
        <v>0</v>
      </c>
      <c r="O150" s="39">
        <v>1500</v>
      </c>
      <c r="P150" s="39">
        <v>0</v>
      </c>
      <c r="Q150" s="39">
        <f>+H150+I150+J150+K150+L150+M150+N150+O150</f>
        <v>4337.8249999999998</v>
      </c>
      <c r="R150" s="39">
        <f t="shared" si="2"/>
        <v>20662.174999999999</v>
      </c>
    </row>
    <row r="151" spans="1:18" s="41" customFormat="1" ht="11.25" x14ac:dyDescent="0.2">
      <c r="A151" s="36">
        <v>138</v>
      </c>
      <c r="B151" s="37" t="s">
        <v>265</v>
      </c>
      <c r="C151" s="37" t="s">
        <v>26</v>
      </c>
      <c r="D151" s="38" t="s">
        <v>119</v>
      </c>
      <c r="E151" s="38" t="s">
        <v>127</v>
      </c>
      <c r="F151" s="39" t="s">
        <v>228</v>
      </c>
      <c r="G151" s="42">
        <v>25000</v>
      </c>
      <c r="H151" s="39">
        <v>0</v>
      </c>
      <c r="I151" s="39">
        <v>50</v>
      </c>
      <c r="J151" s="39">
        <f>+G151*2.87%</f>
        <v>717.5</v>
      </c>
      <c r="K151" s="40">
        <f>+G151*3.04%</f>
        <v>760</v>
      </c>
      <c r="L151" s="39">
        <v>439.69</v>
      </c>
      <c r="M151" s="39">
        <v>0</v>
      </c>
      <c r="N151" s="39">
        <v>0</v>
      </c>
      <c r="O151" s="39">
        <v>0</v>
      </c>
      <c r="P151" s="39">
        <v>0</v>
      </c>
      <c r="Q151" s="39">
        <f>+H151+I151+J151+K151+L151+M151+N151+O151</f>
        <v>1967.19</v>
      </c>
      <c r="R151" s="39">
        <f t="shared" si="2"/>
        <v>23032.81</v>
      </c>
    </row>
    <row r="152" spans="1:18" s="41" customFormat="1" ht="11.25" x14ac:dyDescent="0.2">
      <c r="A152" s="46">
        <v>139</v>
      </c>
      <c r="B152" s="37" t="s">
        <v>266</v>
      </c>
      <c r="C152" s="37" t="s">
        <v>26</v>
      </c>
      <c r="D152" s="38" t="s">
        <v>119</v>
      </c>
      <c r="E152" s="38" t="s">
        <v>127</v>
      </c>
      <c r="F152" s="39" t="s">
        <v>228</v>
      </c>
      <c r="G152" s="42">
        <v>25000</v>
      </c>
      <c r="H152" s="39">
        <v>0</v>
      </c>
      <c r="I152" s="39">
        <v>50</v>
      </c>
      <c r="J152" s="39">
        <f>+G152*2.87%</f>
        <v>717.5</v>
      </c>
      <c r="K152" s="40">
        <f>+G152*3.04%</f>
        <v>760</v>
      </c>
      <c r="L152" s="39">
        <v>0</v>
      </c>
      <c r="M152" s="39">
        <v>0</v>
      </c>
      <c r="N152" s="39">
        <v>0</v>
      </c>
      <c r="O152" s="39">
        <v>4168.68</v>
      </c>
      <c r="P152" s="39">
        <v>0</v>
      </c>
      <c r="Q152" s="39">
        <f>+H152+I152+J152+K152+L152+M152+N152+O152</f>
        <v>5696.18</v>
      </c>
      <c r="R152" s="39">
        <f t="shared" ref="R152:R154" si="3">SUM(G152+P152-Q152)</f>
        <v>19303.82</v>
      </c>
    </row>
    <row r="153" spans="1:18" s="41" customFormat="1" ht="11.25" x14ac:dyDescent="0.2">
      <c r="A153" s="36">
        <v>140</v>
      </c>
      <c r="B153" s="37" t="s">
        <v>290</v>
      </c>
      <c r="C153" s="37" t="s">
        <v>26</v>
      </c>
      <c r="D153" s="38" t="s">
        <v>119</v>
      </c>
      <c r="E153" s="38" t="s">
        <v>127</v>
      </c>
      <c r="F153" s="39" t="s">
        <v>228</v>
      </c>
      <c r="G153" s="42">
        <v>25000</v>
      </c>
      <c r="H153" s="39">
        <v>0</v>
      </c>
      <c r="I153" s="39">
        <v>50</v>
      </c>
      <c r="J153" s="39">
        <f>+G153*2.87%</f>
        <v>717.5</v>
      </c>
      <c r="K153" s="40">
        <f>+G153*3.04%</f>
        <v>760</v>
      </c>
      <c r="L153" s="39">
        <v>0</v>
      </c>
      <c r="M153" s="39">
        <v>0</v>
      </c>
      <c r="N153" s="39">
        <v>0</v>
      </c>
      <c r="O153" s="39">
        <v>1500</v>
      </c>
      <c r="P153" s="39">
        <v>0</v>
      </c>
      <c r="Q153" s="39">
        <f>+H153+I153+J153+K153+L153+M153+N153+O153</f>
        <v>3027.5</v>
      </c>
      <c r="R153" s="39">
        <f t="shared" si="3"/>
        <v>21972.5</v>
      </c>
    </row>
    <row r="154" spans="1:18" s="41" customFormat="1" ht="11.25" x14ac:dyDescent="0.2">
      <c r="A154" s="46">
        <v>141</v>
      </c>
      <c r="B154" s="37" t="s">
        <v>60</v>
      </c>
      <c r="C154" s="37" t="s">
        <v>61</v>
      </c>
      <c r="D154" s="38" t="s">
        <v>119</v>
      </c>
      <c r="E154" s="38" t="s">
        <v>127</v>
      </c>
      <c r="F154" s="39" t="s">
        <v>227</v>
      </c>
      <c r="G154" s="39">
        <v>25000</v>
      </c>
      <c r="H154" s="39">
        <v>0</v>
      </c>
      <c r="I154" s="39">
        <v>50</v>
      </c>
      <c r="J154" s="39">
        <f>+G154*2.87%</f>
        <v>717.5</v>
      </c>
      <c r="K154" s="40">
        <f>+G154*3.04%</f>
        <v>760</v>
      </c>
      <c r="L154" s="39">
        <v>0</v>
      </c>
      <c r="M154" s="39">
        <v>0</v>
      </c>
      <c r="N154" s="39">
        <v>0</v>
      </c>
      <c r="O154" s="39">
        <v>500</v>
      </c>
      <c r="P154" s="39">
        <v>0</v>
      </c>
      <c r="Q154" s="39">
        <f>+H154+I154+J154+K154+L154+M154+N154+O154</f>
        <v>2027.5</v>
      </c>
      <c r="R154" s="39">
        <f t="shared" si="3"/>
        <v>22972.5</v>
      </c>
    </row>
    <row r="155" spans="1:18" s="41" customFormat="1" ht="11.25" x14ac:dyDescent="0.2">
      <c r="A155" s="36">
        <v>142</v>
      </c>
      <c r="B155" s="37" t="s">
        <v>79</v>
      </c>
      <c r="C155" s="37" t="s">
        <v>61</v>
      </c>
      <c r="D155" s="38" t="s">
        <v>119</v>
      </c>
      <c r="E155" s="38" t="s">
        <v>127</v>
      </c>
      <c r="F155" s="39" t="s">
        <v>227</v>
      </c>
      <c r="G155" s="42">
        <v>31500</v>
      </c>
      <c r="H155" s="39">
        <v>0</v>
      </c>
      <c r="I155" s="39">
        <v>50</v>
      </c>
      <c r="J155" s="39">
        <f>+G155*2.87%</f>
        <v>904.05</v>
      </c>
      <c r="K155" s="40">
        <f>+G155*3.04%</f>
        <v>957.6</v>
      </c>
      <c r="L155" s="39">
        <v>439.69</v>
      </c>
      <c r="M155" s="44">
        <v>1350.12</v>
      </c>
      <c r="N155" s="39">
        <v>0</v>
      </c>
      <c r="O155" s="39">
        <v>0</v>
      </c>
      <c r="P155" s="39">
        <v>0</v>
      </c>
      <c r="Q155" s="39">
        <f>+H155+I155+J155+K155+L155+M155+N155+O155</f>
        <v>3701.46</v>
      </c>
      <c r="R155" s="39">
        <f>SUM(G155+P155-Q155)</f>
        <v>27798.54</v>
      </c>
    </row>
    <row r="156" spans="1:18" s="41" customFormat="1" ht="11.25" x14ac:dyDescent="0.2">
      <c r="A156" s="46">
        <v>143</v>
      </c>
      <c r="B156" s="37" t="s">
        <v>148</v>
      </c>
      <c r="C156" s="37" t="s">
        <v>61</v>
      </c>
      <c r="D156" s="38" t="s">
        <v>119</v>
      </c>
      <c r="E156" s="38" t="s">
        <v>127</v>
      </c>
      <c r="F156" s="39" t="s">
        <v>227</v>
      </c>
      <c r="G156" s="42">
        <v>30000</v>
      </c>
      <c r="H156" s="39">
        <v>0</v>
      </c>
      <c r="I156" s="39">
        <v>50</v>
      </c>
      <c r="J156" s="39">
        <f>+G156*2.87%</f>
        <v>861</v>
      </c>
      <c r="K156" s="40">
        <f>+G156*3.04%</f>
        <v>912</v>
      </c>
      <c r="L156" s="39">
        <v>0</v>
      </c>
      <c r="M156" s="39">
        <v>0</v>
      </c>
      <c r="N156" s="39">
        <v>0</v>
      </c>
      <c r="O156" s="39">
        <v>0</v>
      </c>
      <c r="P156" s="39">
        <v>0</v>
      </c>
      <c r="Q156" s="39">
        <f>+H156+I156+J156+K156+L156+M156+N156+O156</f>
        <v>1823</v>
      </c>
      <c r="R156" s="39">
        <f>SUM(G156+P156-Q156)</f>
        <v>28177</v>
      </c>
    </row>
    <row r="157" spans="1:18" s="41" customFormat="1" ht="11.25" x14ac:dyDescent="0.2">
      <c r="A157" s="36">
        <v>144</v>
      </c>
      <c r="B157" s="37" t="s">
        <v>173</v>
      </c>
      <c r="C157" s="37" t="s">
        <v>61</v>
      </c>
      <c r="D157" s="38" t="s">
        <v>119</v>
      </c>
      <c r="E157" s="38" t="s">
        <v>127</v>
      </c>
      <c r="F157" s="39" t="s">
        <v>227</v>
      </c>
      <c r="G157" s="42">
        <v>25000</v>
      </c>
      <c r="H157" s="39">
        <v>0</v>
      </c>
      <c r="I157" s="39">
        <v>50</v>
      </c>
      <c r="J157" s="39">
        <f>+G157*2.87%</f>
        <v>717.5</v>
      </c>
      <c r="K157" s="40">
        <f>+G157*3.04%</f>
        <v>760</v>
      </c>
      <c r="L157" s="39">
        <v>0</v>
      </c>
      <c r="M157" s="39">
        <v>0</v>
      </c>
      <c r="N157" s="44">
        <v>0</v>
      </c>
      <c r="O157" s="39">
        <v>5724.04</v>
      </c>
      <c r="P157" s="39">
        <v>0</v>
      </c>
      <c r="Q157" s="39">
        <f>+H157+I157+J157+K157+L157+M157+N157+O157</f>
        <v>7251.54</v>
      </c>
      <c r="R157" s="39">
        <f>SUM(G157+P157-Q157)</f>
        <v>17748.46</v>
      </c>
    </row>
    <row r="158" spans="1:18" s="41" customFormat="1" ht="11.25" x14ac:dyDescent="0.2">
      <c r="A158" s="46">
        <v>145</v>
      </c>
      <c r="B158" s="37" t="s">
        <v>186</v>
      </c>
      <c r="C158" s="37" t="s">
        <v>61</v>
      </c>
      <c r="D158" s="38" t="s">
        <v>119</v>
      </c>
      <c r="E158" s="38" t="s">
        <v>127</v>
      </c>
      <c r="F158" s="39" t="s">
        <v>227</v>
      </c>
      <c r="G158" s="42">
        <v>25000</v>
      </c>
      <c r="H158" s="39">
        <v>0</v>
      </c>
      <c r="I158" s="39">
        <v>50</v>
      </c>
      <c r="J158" s="39">
        <f>+G158*2.87%</f>
        <v>717.5</v>
      </c>
      <c r="K158" s="40">
        <f>+G158*3.04%</f>
        <v>760</v>
      </c>
      <c r="L158" s="39">
        <v>0</v>
      </c>
      <c r="M158" s="39">
        <v>0</v>
      </c>
      <c r="N158" s="39">
        <v>0</v>
      </c>
      <c r="O158" s="39">
        <v>6847.78</v>
      </c>
      <c r="P158" s="39">
        <v>0</v>
      </c>
      <c r="Q158" s="39">
        <f>+H158+I158+J158+K158+L158+M158+N158+O158</f>
        <v>8375.2799999999988</v>
      </c>
      <c r="R158" s="39">
        <f>SUM(G158+P158-Q158)</f>
        <v>16624.72</v>
      </c>
    </row>
    <row r="159" spans="1:18" s="41" customFormat="1" ht="11.25" x14ac:dyDescent="0.2">
      <c r="A159" s="36">
        <v>146</v>
      </c>
      <c r="B159" s="37" t="s">
        <v>187</v>
      </c>
      <c r="C159" s="37" t="s">
        <v>61</v>
      </c>
      <c r="D159" s="38" t="s">
        <v>119</v>
      </c>
      <c r="E159" s="38" t="s">
        <v>127</v>
      </c>
      <c r="F159" s="39" t="s">
        <v>227</v>
      </c>
      <c r="G159" s="42">
        <v>25000</v>
      </c>
      <c r="H159" s="39">
        <v>0</v>
      </c>
      <c r="I159" s="39">
        <v>50</v>
      </c>
      <c r="J159" s="39">
        <f>+G159*2.87%</f>
        <v>717.5</v>
      </c>
      <c r="K159" s="40">
        <f>+G159*3.04%</f>
        <v>760</v>
      </c>
      <c r="L159" s="39">
        <v>0</v>
      </c>
      <c r="M159" s="44">
        <v>0</v>
      </c>
      <c r="N159" s="39">
        <v>0</v>
      </c>
      <c r="O159" s="39">
        <v>0</v>
      </c>
      <c r="P159" s="39">
        <v>0</v>
      </c>
      <c r="Q159" s="39">
        <f>+H159+I159+J159+K159+L159+M159+N159+O159</f>
        <v>1527.5</v>
      </c>
      <c r="R159" s="39">
        <f>SUM(G159+P159-Q159)</f>
        <v>23472.5</v>
      </c>
    </row>
    <row r="160" spans="1:18" s="41" customFormat="1" ht="11.25" x14ac:dyDescent="0.2">
      <c r="A160" s="46">
        <v>147</v>
      </c>
      <c r="B160" s="37" t="s">
        <v>202</v>
      </c>
      <c r="C160" s="37" t="s">
        <v>61</v>
      </c>
      <c r="D160" s="38" t="s">
        <v>119</v>
      </c>
      <c r="E160" s="38" t="s">
        <v>127</v>
      </c>
      <c r="F160" s="39" t="s">
        <v>227</v>
      </c>
      <c r="G160" s="42">
        <v>25000</v>
      </c>
      <c r="H160" s="39">
        <v>0</v>
      </c>
      <c r="I160" s="39">
        <v>50</v>
      </c>
      <c r="J160" s="39">
        <f>+G160*2.87%</f>
        <v>717.5</v>
      </c>
      <c r="K160" s="40">
        <f>+G160*3.04%</f>
        <v>760</v>
      </c>
      <c r="L160" s="39">
        <v>0</v>
      </c>
      <c r="M160" s="39">
        <v>0</v>
      </c>
      <c r="N160" s="39">
        <v>0</v>
      </c>
      <c r="O160" s="39">
        <v>0</v>
      </c>
      <c r="P160" s="39">
        <v>0</v>
      </c>
      <c r="Q160" s="39">
        <f>+H160+I160+J160+K160+L160+M160+N160+O160</f>
        <v>1527.5</v>
      </c>
      <c r="R160" s="39">
        <f>SUM(G160+P160-Q160)</f>
        <v>23472.5</v>
      </c>
    </row>
    <row r="161" spans="1:18" s="41" customFormat="1" ht="11.25" x14ac:dyDescent="0.2">
      <c r="A161" s="36">
        <v>148</v>
      </c>
      <c r="B161" s="37" t="s">
        <v>296</v>
      </c>
      <c r="C161" s="37" t="s">
        <v>61</v>
      </c>
      <c r="D161" s="38" t="s">
        <v>119</v>
      </c>
      <c r="E161" s="38" t="s">
        <v>127</v>
      </c>
      <c r="F161" s="39" t="s">
        <v>227</v>
      </c>
      <c r="G161" s="42">
        <v>25000</v>
      </c>
      <c r="H161" s="39">
        <v>0</v>
      </c>
      <c r="I161" s="39">
        <v>50</v>
      </c>
      <c r="J161" s="39">
        <f>+G161*2.87%</f>
        <v>717.5</v>
      </c>
      <c r="K161" s="40">
        <f>+G161*3.04%</f>
        <v>760</v>
      </c>
      <c r="L161" s="39">
        <v>0</v>
      </c>
      <c r="M161" s="39">
        <v>0</v>
      </c>
      <c r="N161" s="39">
        <v>0</v>
      </c>
      <c r="O161" s="39">
        <v>5000</v>
      </c>
      <c r="P161" s="39">
        <v>0</v>
      </c>
      <c r="Q161" s="39">
        <f>+H161+I161+J161+K161+L161+M161+N161+O161</f>
        <v>6527.5</v>
      </c>
      <c r="R161" s="39">
        <f>SUM(G161+P161-Q161)</f>
        <v>18472.5</v>
      </c>
    </row>
    <row r="162" spans="1:18" s="41" customFormat="1" ht="11.25" x14ac:dyDescent="0.2">
      <c r="A162" s="46">
        <v>149</v>
      </c>
      <c r="B162" s="37" t="s">
        <v>267</v>
      </c>
      <c r="C162" s="37" t="s">
        <v>61</v>
      </c>
      <c r="D162" s="38" t="s">
        <v>119</v>
      </c>
      <c r="E162" s="38" t="s">
        <v>127</v>
      </c>
      <c r="F162" s="39" t="s">
        <v>227</v>
      </c>
      <c r="G162" s="42">
        <v>25000</v>
      </c>
      <c r="H162" s="39">
        <v>0</v>
      </c>
      <c r="I162" s="39">
        <v>50</v>
      </c>
      <c r="J162" s="39">
        <f>+G162*2.87%</f>
        <v>717.5</v>
      </c>
      <c r="K162" s="40">
        <f>+G162*3.04%</f>
        <v>760</v>
      </c>
      <c r="L162" s="39">
        <v>0</v>
      </c>
      <c r="M162" s="39">
        <v>0</v>
      </c>
      <c r="N162" s="39">
        <v>0</v>
      </c>
      <c r="O162" s="39">
        <v>3269.22</v>
      </c>
      <c r="P162" s="39">
        <v>5811.61</v>
      </c>
      <c r="Q162" s="39">
        <f>+H162+I162+J162+K162+L162+M162+N162+O162</f>
        <v>4796.7199999999993</v>
      </c>
      <c r="R162" s="39">
        <f>SUM(G162+P162-Q162)</f>
        <v>26014.89</v>
      </c>
    </row>
    <row r="163" spans="1:18" s="41" customFormat="1" ht="11.25" x14ac:dyDescent="0.2">
      <c r="A163" s="36">
        <v>150</v>
      </c>
      <c r="B163" s="37" t="s">
        <v>287</v>
      </c>
      <c r="C163" s="37" t="s">
        <v>61</v>
      </c>
      <c r="D163" s="38" t="s">
        <v>119</v>
      </c>
      <c r="E163" s="38" t="s">
        <v>127</v>
      </c>
      <c r="F163" s="39" t="s">
        <v>227</v>
      </c>
      <c r="G163" s="42">
        <v>25000</v>
      </c>
      <c r="H163" s="39">
        <v>0</v>
      </c>
      <c r="I163" s="39">
        <v>50</v>
      </c>
      <c r="J163" s="39">
        <f>+G163*2.87%</f>
        <v>717.5</v>
      </c>
      <c r="K163" s="40">
        <f>+G163*3.04%</f>
        <v>760</v>
      </c>
      <c r="L163" s="39">
        <v>0</v>
      </c>
      <c r="M163" s="39">
        <v>0</v>
      </c>
      <c r="N163" s="39">
        <v>0</v>
      </c>
      <c r="O163" s="39">
        <v>0</v>
      </c>
      <c r="P163" s="39">
        <v>0</v>
      </c>
      <c r="Q163" s="39">
        <f>+H163+I163+J163+K163+L163+M163+N163+O163</f>
        <v>1527.5</v>
      </c>
      <c r="R163" s="39">
        <f>SUM(G163+P163-Q163)</f>
        <v>23472.5</v>
      </c>
    </row>
    <row r="164" spans="1:18" s="41" customFormat="1" ht="11.25" x14ac:dyDescent="0.2">
      <c r="A164" s="46">
        <v>151</v>
      </c>
      <c r="B164" s="47" t="s">
        <v>294</v>
      </c>
      <c r="C164" s="37" t="s">
        <v>61</v>
      </c>
      <c r="D164" s="38" t="s">
        <v>119</v>
      </c>
      <c r="E164" s="38" t="s">
        <v>127</v>
      </c>
      <c r="F164" s="39" t="s">
        <v>227</v>
      </c>
      <c r="G164" s="42">
        <v>25000</v>
      </c>
      <c r="H164" s="39">
        <v>0</v>
      </c>
      <c r="I164" s="39">
        <v>50</v>
      </c>
      <c r="J164" s="39">
        <f>+G164*2.87%</f>
        <v>717.5</v>
      </c>
      <c r="K164" s="40">
        <f>+G164*3.04%</f>
        <v>760</v>
      </c>
      <c r="L164" s="39">
        <v>0</v>
      </c>
      <c r="M164" s="39">
        <v>0</v>
      </c>
      <c r="N164" s="39">
        <v>0</v>
      </c>
      <c r="O164" s="39">
        <v>1000</v>
      </c>
      <c r="P164" s="39">
        <v>0</v>
      </c>
      <c r="Q164" s="39">
        <f>+H164+I164+J164+K164+L164+M164+N164+O164</f>
        <v>2527.5</v>
      </c>
      <c r="R164" s="39">
        <f>SUM(G164+P164-Q164)</f>
        <v>22472.5</v>
      </c>
    </row>
    <row r="165" spans="1:18" s="41" customFormat="1" ht="11.25" x14ac:dyDescent="0.2">
      <c r="A165" s="36">
        <v>152</v>
      </c>
      <c r="B165" s="37" t="s">
        <v>109</v>
      </c>
      <c r="C165" s="37" t="s">
        <v>205</v>
      </c>
      <c r="D165" s="38" t="s">
        <v>119</v>
      </c>
      <c r="E165" s="38" t="s">
        <v>127</v>
      </c>
      <c r="F165" s="39" t="s">
        <v>228</v>
      </c>
      <c r="G165" s="42">
        <v>26000</v>
      </c>
      <c r="H165" s="39">
        <v>0</v>
      </c>
      <c r="I165" s="39">
        <v>50</v>
      </c>
      <c r="J165" s="39">
        <f>+G165*2.87%</f>
        <v>746.2</v>
      </c>
      <c r="K165" s="40">
        <f>+G165*3.04%</f>
        <v>790.4</v>
      </c>
      <c r="L165" s="39">
        <v>1758.76</v>
      </c>
      <c r="M165" s="39">
        <v>0</v>
      </c>
      <c r="N165" s="39">
        <v>0</v>
      </c>
      <c r="O165" s="39">
        <v>1000</v>
      </c>
      <c r="P165" s="39">
        <v>0</v>
      </c>
      <c r="Q165" s="39">
        <f>+H165+I165+J165+K165+L165+M165+N165+O165</f>
        <v>4345.3599999999997</v>
      </c>
      <c r="R165" s="39">
        <f>SUM(G165+P165-Q165)</f>
        <v>21654.639999999999</v>
      </c>
    </row>
    <row r="166" spans="1:18" s="41" customFormat="1" ht="11.25" x14ac:dyDescent="0.2">
      <c r="A166" s="46">
        <v>153</v>
      </c>
      <c r="B166" s="37" t="s">
        <v>151</v>
      </c>
      <c r="C166" s="37" t="s">
        <v>157</v>
      </c>
      <c r="D166" s="38" t="s">
        <v>119</v>
      </c>
      <c r="E166" s="38" t="s">
        <v>127</v>
      </c>
      <c r="F166" s="39" t="s">
        <v>227</v>
      </c>
      <c r="G166" s="42">
        <v>34000</v>
      </c>
      <c r="H166" s="39">
        <v>0</v>
      </c>
      <c r="I166" s="39">
        <v>130</v>
      </c>
      <c r="J166" s="39">
        <f>+G166*2.87%</f>
        <v>975.8</v>
      </c>
      <c r="K166" s="40">
        <f>+G166*3.04%</f>
        <v>1033.5999999999999</v>
      </c>
      <c r="L166" s="39">
        <v>0</v>
      </c>
      <c r="M166" s="39">
        <v>0</v>
      </c>
      <c r="N166" s="39">
        <v>0</v>
      </c>
      <c r="O166" s="39">
        <v>3000</v>
      </c>
      <c r="P166" s="39">
        <v>0</v>
      </c>
      <c r="Q166" s="39">
        <f>+H166+I166+J166+K166+L166+M166+N166+O166</f>
        <v>5139.3999999999996</v>
      </c>
      <c r="R166" s="39">
        <f>SUM(G166+P166-Q166)</f>
        <v>28860.6</v>
      </c>
    </row>
    <row r="167" spans="1:18" s="41" customFormat="1" ht="11.25" x14ac:dyDescent="0.2">
      <c r="A167" s="36">
        <v>154</v>
      </c>
      <c r="B167" s="37" t="s">
        <v>188</v>
      </c>
      <c r="C167" s="37" t="s">
        <v>34</v>
      </c>
      <c r="D167" s="38" t="s">
        <v>119</v>
      </c>
      <c r="E167" s="38" t="s">
        <v>127</v>
      </c>
      <c r="F167" s="39" t="s">
        <v>228</v>
      </c>
      <c r="G167" s="42">
        <v>25000</v>
      </c>
      <c r="H167" s="39">
        <v>0</v>
      </c>
      <c r="I167" s="39">
        <v>90</v>
      </c>
      <c r="J167" s="39">
        <f>+G167*2.87%</f>
        <v>717.5</v>
      </c>
      <c r="K167" s="39">
        <f>+G167*3.04%</f>
        <v>760</v>
      </c>
      <c r="L167" s="39">
        <v>0</v>
      </c>
      <c r="M167" s="39">
        <v>1350.12</v>
      </c>
      <c r="N167" s="39">
        <v>0</v>
      </c>
      <c r="O167" s="39">
        <v>8208.7999999999993</v>
      </c>
      <c r="P167" s="39">
        <v>0</v>
      </c>
      <c r="Q167" s="39">
        <f>+H167+I167+J167+K167+L167+M167+N167+O167</f>
        <v>11126.419999999998</v>
      </c>
      <c r="R167" s="39">
        <f>SUM(G167+P167-Q167)</f>
        <v>13873.580000000002</v>
      </c>
    </row>
    <row r="168" spans="1:18" s="41" customFormat="1" ht="11.25" x14ac:dyDescent="0.2">
      <c r="A168" s="46">
        <v>155</v>
      </c>
      <c r="B168" s="37" t="s">
        <v>11</v>
      </c>
      <c r="C168" s="37" t="s">
        <v>229</v>
      </c>
      <c r="D168" s="38" t="s">
        <v>118</v>
      </c>
      <c r="E168" s="38" t="s">
        <v>126</v>
      </c>
      <c r="F168" s="39" t="s">
        <v>228</v>
      </c>
      <c r="G168" s="39">
        <v>85000</v>
      </c>
      <c r="H168" s="39">
        <v>8577.06</v>
      </c>
      <c r="I168" s="39">
        <v>50</v>
      </c>
      <c r="J168" s="39">
        <f>+G168*2.87%</f>
        <v>2439.5</v>
      </c>
      <c r="K168" s="40">
        <f>+G168*3.04%</f>
        <v>2584</v>
      </c>
      <c r="L168" s="39">
        <v>6132.9599999999991</v>
      </c>
      <c r="M168" s="44">
        <v>0</v>
      </c>
      <c r="N168" s="44">
        <v>0</v>
      </c>
      <c r="O168" s="39">
        <v>12295.99</v>
      </c>
      <c r="P168" s="39">
        <v>0</v>
      </c>
      <c r="Q168" s="39">
        <f>+H168+I168+J168+K168+L168+M168+N168+O168</f>
        <v>32079.509999999995</v>
      </c>
      <c r="R168" s="39">
        <f>SUM(G168+P168-Q168)</f>
        <v>52920.490000000005</v>
      </c>
    </row>
    <row r="169" spans="1:18" s="41" customFormat="1" ht="11.25" x14ac:dyDescent="0.2">
      <c r="A169" s="36">
        <v>156</v>
      </c>
      <c r="B169" s="37" t="s">
        <v>71</v>
      </c>
      <c r="C169" s="43" t="s">
        <v>316</v>
      </c>
      <c r="D169" s="38" t="s">
        <v>118</v>
      </c>
      <c r="E169" s="38" t="s">
        <v>126</v>
      </c>
      <c r="F169" s="39" t="s">
        <v>228</v>
      </c>
      <c r="G169" s="39">
        <v>75000</v>
      </c>
      <c r="H169" s="39">
        <v>6309.35</v>
      </c>
      <c r="I169" s="39">
        <v>50</v>
      </c>
      <c r="J169" s="39">
        <f>+G169*2.87%</f>
        <v>2152.5</v>
      </c>
      <c r="K169" s="40">
        <f>+G169*3.04%</f>
        <v>2280</v>
      </c>
      <c r="L169" s="39">
        <v>1094.8525</v>
      </c>
      <c r="M169" s="44">
        <v>0</v>
      </c>
      <c r="N169" s="39">
        <v>0</v>
      </c>
      <c r="O169" s="39">
        <v>7990.89</v>
      </c>
      <c r="P169" s="39">
        <v>0</v>
      </c>
      <c r="Q169" s="39">
        <f>+H169+I169+J169+K169+L169+M169+N169+O169</f>
        <v>19877.592499999999</v>
      </c>
      <c r="R169" s="39">
        <f>SUM(G169+P169-Q169)</f>
        <v>55122.407500000001</v>
      </c>
    </row>
    <row r="170" spans="1:18" s="41" customFormat="1" ht="11.25" x14ac:dyDescent="0.2">
      <c r="A170" s="46">
        <v>157</v>
      </c>
      <c r="B170" s="37" t="s">
        <v>262</v>
      </c>
      <c r="C170" s="37" t="s">
        <v>280</v>
      </c>
      <c r="D170" s="38" t="s">
        <v>119</v>
      </c>
      <c r="E170" s="38" t="s">
        <v>103</v>
      </c>
      <c r="F170" s="39" t="s">
        <v>228</v>
      </c>
      <c r="G170" s="42">
        <v>90000</v>
      </c>
      <c r="H170" s="39">
        <v>9753.19</v>
      </c>
      <c r="I170" s="39">
        <v>50</v>
      </c>
      <c r="J170" s="39">
        <f>+G170*2.87%</f>
        <v>2583</v>
      </c>
      <c r="K170" s="39">
        <f>+G170*3.04%</f>
        <v>2736</v>
      </c>
      <c r="L170" s="39">
        <v>0</v>
      </c>
      <c r="M170" s="39">
        <v>0</v>
      </c>
      <c r="N170" s="39">
        <v>0</v>
      </c>
      <c r="O170" s="39">
        <v>0</v>
      </c>
      <c r="P170" s="39">
        <v>0</v>
      </c>
      <c r="Q170" s="39">
        <f>+H170+I170+J170+K170+L170+M170+N170+O170</f>
        <v>15122.19</v>
      </c>
      <c r="R170" s="39">
        <f>SUM(G170+P170-Q170)</f>
        <v>74877.81</v>
      </c>
    </row>
    <row r="171" spans="1:18" s="41" customFormat="1" ht="11.25" x14ac:dyDescent="0.2">
      <c r="A171" s="36">
        <v>158</v>
      </c>
      <c r="B171" s="37" t="s">
        <v>32</v>
      </c>
      <c r="C171" s="43" t="s">
        <v>313</v>
      </c>
      <c r="D171" s="38" t="s">
        <v>118</v>
      </c>
      <c r="E171" s="38" t="s">
        <v>103</v>
      </c>
      <c r="F171" s="39" t="s">
        <v>227</v>
      </c>
      <c r="G171" s="39">
        <v>47000</v>
      </c>
      <c r="H171" s="39">
        <v>1430.6</v>
      </c>
      <c r="I171" s="39">
        <v>90</v>
      </c>
      <c r="J171" s="39">
        <f>+G171*2.87%</f>
        <v>1348.9</v>
      </c>
      <c r="K171" s="39">
        <f>+G171*3.04%</f>
        <v>1428.8</v>
      </c>
      <c r="L171" s="39">
        <v>0</v>
      </c>
      <c r="M171" s="39">
        <v>0</v>
      </c>
      <c r="N171" s="39">
        <v>0</v>
      </c>
      <c r="O171" s="39">
        <v>0</v>
      </c>
      <c r="P171" s="39">
        <v>0</v>
      </c>
      <c r="Q171" s="39">
        <f>+H171+I171+J171+K171+L171+M171+N171+O171</f>
        <v>4298.3</v>
      </c>
      <c r="R171" s="39">
        <f>SUM(G171+P171-Q171)</f>
        <v>42701.7</v>
      </c>
    </row>
    <row r="172" spans="1:18" s="41" customFormat="1" ht="11.25" x14ac:dyDescent="0.2">
      <c r="A172" s="46">
        <v>159</v>
      </c>
      <c r="B172" s="37" t="s">
        <v>123</v>
      </c>
      <c r="C172" s="37" t="s">
        <v>62</v>
      </c>
      <c r="D172" s="38" t="s">
        <v>119</v>
      </c>
      <c r="E172" s="38" t="s">
        <v>103</v>
      </c>
      <c r="F172" s="39" t="s">
        <v>227</v>
      </c>
      <c r="G172" s="39">
        <v>40000</v>
      </c>
      <c r="H172" s="39">
        <v>442.65</v>
      </c>
      <c r="I172" s="39">
        <v>50</v>
      </c>
      <c r="J172" s="39">
        <f>+G172*2.87%</f>
        <v>1148</v>
      </c>
      <c r="K172" s="40">
        <f>+G172*3.04%</f>
        <v>1216</v>
      </c>
      <c r="L172" s="39">
        <v>0</v>
      </c>
      <c r="M172" s="44">
        <v>0</v>
      </c>
      <c r="N172" s="39">
        <v>0</v>
      </c>
      <c r="O172" s="39">
        <v>2000</v>
      </c>
      <c r="P172" s="39">
        <v>0</v>
      </c>
      <c r="Q172" s="39">
        <f>+H172+I172+J172+K172+L172+M172+N172+O172</f>
        <v>4856.6499999999996</v>
      </c>
      <c r="R172" s="39">
        <f>SUM(G172+P172-Q172)</f>
        <v>35143.35</v>
      </c>
    </row>
    <row r="173" spans="1:18" s="41" customFormat="1" ht="11.25" x14ac:dyDescent="0.2">
      <c r="A173" s="36">
        <v>160</v>
      </c>
      <c r="B173" s="37" t="s">
        <v>172</v>
      </c>
      <c r="C173" s="37" t="s">
        <v>154</v>
      </c>
      <c r="D173" s="38" t="s">
        <v>119</v>
      </c>
      <c r="E173" s="38" t="s">
        <v>103</v>
      </c>
      <c r="F173" s="39" t="s">
        <v>227</v>
      </c>
      <c r="G173" s="42">
        <v>34000</v>
      </c>
      <c r="H173" s="39">
        <v>0</v>
      </c>
      <c r="I173" s="39">
        <v>50</v>
      </c>
      <c r="J173" s="39">
        <f>+G173*2.87%</f>
        <v>975.8</v>
      </c>
      <c r="K173" s="39">
        <f>+G173*3.04%</f>
        <v>1033.5999999999999</v>
      </c>
      <c r="L173" s="39">
        <v>0</v>
      </c>
      <c r="M173" s="39">
        <v>0</v>
      </c>
      <c r="N173" s="39">
        <v>0</v>
      </c>
      <c r="O173" s="39">
        <v>0</v>
      </c>
      <c r="P173" s="39">
        <v>0</v>
      </c>
      <c r="Q173" s="39">
        <f>+H173+I173+J173+K173+L173+M173+N173+O173</f>
        <v>2059.3999999999996</v>
      </c>
      <c r="R173" s="39">
        <f>SUM(G173+P173-Q173)</f>
        <v>31940.6</v>
      </c>
    </row>
    <row r="175" spans="1:18" ht="15.75" thickBot="1" x14ac:dyDescent="0.3"/>
    <row r="176" spans="1:18" ht="22.5" x14ac:dyDescent="0.3">
      <c r="A176" s="23" t="s">
        <v>0</v>
      </c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5"/>
    </row>
    <row r="177" spans="1:18" ht="20.25" x14ac:dyDescent="0.3">
      <c r="A177" s="26" t="s">
        <v>1</v>
      </c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8"/>
    </row>
    <row r="178" spans="1:18" ht="18.75" x14ac:dyDescent="0.3">
      <c r="A178" s="29" t="s">
        <v>2</v>
      </c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1"/>
    </row>
    <row r="179" spans="1:18" ht="19.5" thickBot="1" x14ac:dyDescent="0.35">
      <c r="A179" s="20" t="str">
        <f>+A92</f>
        <v>MAYO 2022</v>
      </c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2"/>
    </row>
    <row r="180" spans="1:18" s="41" customFormat="1" ht="22.5" thickBot="1" x14ac:dyDescent="0.25">
      <c r="A180" s="6" t="s">
        <v>77</v>
      </c>
      <c r="B180" s="7" t="s">
        <v>3</v>
      </c>
      <c r="C180" s="7" t="s">
        <v>4</v>
      </c>
      <c r="D180" s="6" t="s">
        <v>92</v>
      </c>
      <c r="E180" s="8" t="s">
        <v>93</v>
      </c>
      <c r="F180" s="9" t="s">
        <v>226</v>
      </c>
      <c r="G180" s="10" t="s">
        <v>213</v>
      </c>
      <c r="H180" s="10" t="s">
        <v>214</v>
      </c>
      <c r="I180" s="10" t="s">
        <v>215</v>
      </c>
      <c r="J180" s="10" t="s">
        <v>216</v>
      </c>
      <c r="K180" s="10" t="s">
        <v>217</v>
      </c>
      <c r="L180" s="10" t="s">
        <v>218</v>
      </c>
      <c r="M180" s="10" t="s">
        <v>219</v>
      </c>
      <c r="N180" s="12" t="s">
        <v>220</v>
      </c>
      <c r="O180" s="11" t="s">
        <v>221</v>
      </c>
      <c r="P180" s="10" t="s">
        <v>222</v>
      </c>
      <c r="Q180" s="10" t="s">
        <v>224</v>
      </c>
      <c r="R180" s="10" t="s">
        <v>223</v>
      </c>
    </row>
    <row r="181" spans="1:18" s="41" customFormat="1" ht="11.25" x14ac:dyDescent="0.2">
      <c r="A181" s="46">
        <v>161</v>
      </c>
      <c r="B181" s="37" t="s">
        <v>39</v>
      </c>
      <c r="C181" s="37" t="s">
        <v>10</v>
      </c>
      <c r="D181" s="38" t="s">
        <v>118</v>
      </c>
      <c r="E181" s="38" t="s">
        <v>103</v>
      </c>
      <c r="F181" s="39" t="s">
        <v>228</v>
      </c>
      <c r="G181" s="39">
        <v>40000</v>
      </c>
      <c r="H181" s="39">
        <v>442.65</v>
      </c>
      <c r="I181" s="39">
        <v>50</v>
      </c>
      <c r="J181" s="39">
        <f>+G181*2.87%</f>
        <v>1148</v>
      </c>
      <c r="K181" s="39">
        <f>+G181*3.04%</f>
        <v>1216</v>
      </c>
      <c r="L181" s="39">
        <v>2198.4499999999998</v>
      </c>
      <c r="M181" s="39">
        <v>0</v>
      </c>
      <c r="N181" s="39">
        <v>0</v>
      </c>
      <c r="O181" s="39">
        <v>9944.51</v>
      </c>
      <c r="P181" s="39">
        <v>0</v>
      </c>
      <c r="Q181" s="39">
        <f>+H181+I181+J181+K181+L181+M181+N181+O181</f>
        <v>14999.61</v>
      </c>
      <c r="R181" s="39">
        <f t="shared" ref="R181:R196" si="4">SUM(G181+P181-Q181)</f>
        <v>25000.39</v>
      </c>
    </row>
    <row r="182" spans="1:18" s="41" customFormat="1" ht="11.25" x14ac:dyDescent="0.2">
      <c r="A182" s="36">
        <v>162</v>
      </c>
      <c r="B182" s="37" t="s">
        <v>16</v>
      </c>
      <c r="C182" s="37" t="s">
        <v>48</v>
      </c>
      <c r="D182" s="38" t="s">
        <v>119</v>
      </c>
      <c r="E182" s="38" t="s">
        <v>103</v>
      </c>
      <c r="F182" s="39" t="s">
        <v>227</v>
      </c>
      <c r="G182" s="39">
        <v>25000</v>
      </c>
      <c r="H182" s="39">
        <v>0</v>
      </c>
      <c r="I182" s="39">
        <v>170</v>
      </c>
      <c r="J182" s="39">
        <f>+G182*2.87%</f>
        <v>717.5</v>
      </c>
      <c r="K182" s="39">
        <f>+G182*3.04%</f>
        <v>760</v>
      </c>
      <c r="L182" s="39">
        <v>0</v>
      </c>
      <c r="M182" s="39">
        <v>0</v>
      </c>
      <c r="N182" s="39">
        <v>0</v>
      </c>
      <c r="O182" s="39">
        <v>3496.21</v>
      </c>
      <c r="P182" s="39">
        <v>0</v>
      </c>
      <c r="Q182" s="39">
        <f>+H182+I182+J182+K182+L182+M182+N182+O182</f>
        <v>5143.71</v>
      </c>
      <c r="R182" s="39">
        <f t="shared" si="4"/>
        <v>19856.29</v>
      </c>
    </row>
    <row r="183" spans="1:18" s="41" customFormat="1" ht="11.25" x14ac:dyDescent="0.2">
      <c r="A183" s="46">
        <v>163</v>
      </c>
      <c r="B183" s="37" t="s">
        <v>144</v>
      </c>
      <c r="C183" s="37" t="s">
        <v>164</v>
      </c>
      <c r="D183" s="38" t="s">
        <v>119</v>
      </c>
      <c r="E183" s="38" t="s">
        <v>98</v>
      </c>
      <c r="F183" s="39" t="s">
        <v>228</v>
      </c>
      <c r="G183" s="42">
        <v>80000</v>
      </c>
      <c r="H183" s="39">
        <v>7400.94</v>
      </c>
      <c r="I183" s="39">
        <v>50</v>
      </c>
      <c r="J183" s="39">
        <f>+G183*2.87%</f>
        <v>2296</v>
      </c>
      <c r="K183" s="39">
        <f>+G183*3.04%</f>
        <v>2432</v>
      </c>
      <c r="L183" s="39">
        <v>0</v>
      </c>
      <c r="M183" s="39">
        <v>0</v>
      </c>
      <c r="N183" s="39">
        <v>0</v>
      </c>
      <c r="O183" s="39">
        <v>7000</v>
      </c>
      <c r="P183" s="39">
        <v>0</v>
      </c>
      <c r="Q183" s="39">
        <f>+H183+I183+J183+K183+L183+M183+N183+O183</f>
        <v>19178.939999999999</v>
      </c>
      <c r="R183" s="39">
        <f t="shared" si="4"/>
        <v>60821.06</v>
      </c>
    </row>
    <row r="184" spans="1:18" s="41" customFormat="1" ht="11.25" x14ac:dyDescent="0.2">
      <c r="A184" s="36">
        <v>164</v>
      </c>
      <c r="B184" s="37" t="s">
        <v>47</v>
      </c>
      <c r="C184" s="37" t="s">
        <v>314</v>
      </c>
      <c r="D184" s="38" t="s">
        <v>119</v>
      </c>
      <c r="E184" s="38" t="s">
        <v>98</v>
      </c>
      <c r="F184" s="39" t="s">
        <v>227</v>
      </c>
      <c r="G184" s="39">
        <v>40000</v>
      </c>
      <c r="H184" s="39">
        <v>442.65</v>
      </c>
      <c r="I184" s="39">
        <v>90</v>
      </c>
      <c r="J184" s="39">
        <f>+G184*2.87%</f>
        <v>1148</v>
      </c>
      <c r="K184" s="39">
        <f>+G184*3.04%</f>
        <v>1216</v>
      </c>
      <c r="L184" s="39">
        <v>3060.34</v>
      </c>
      <c r="M184" s="39">
        <v>0</v>
      </c>
      <c r="N184" s="39">
        <v>0</v>
      </c>
      <c r="O184" s="39">
        <v>0</v>
      </c>
      <c r="P184" s="39">
        <v>0</v>
      </c>
      <c r="Q184" s="39">
        <f>+H184+I184+J184+K184+L184+M184+N184+O184</f>
        <v>5956.99</v>
      </c>
      <c r="R184" s="39">
        <f t="shared" si="4"/>
        <v>34043.01</v>
      </c>
    </row>
    <row r="185" spans="1:18" s="41" customFormat="1" ht="11.25" x14ac:dyDescent="0.2">
      <c r="A185" s="46">
        <v>165</v>
      </c>
      <c r="B185" s="37" t="s">
        <v>49</v>
      </c>
      <c r="C185" s="37" t="s">
        <v>314</v>
      </c>
      <c r="D185" s="38" t="s">
        <v>119</v>
      </c>
      <c r="E185" s="38" t="s">
        <v>98</v>
      </c>
      <c r="F185" s="39" t="s">
        <v>227</v>
      </c>
      <c r="G185" s="39">
        <v>40000</v>
      </c>
      <c r="H185" s="39">
        <v>240.13</v>
      </c>
      <c r="I185" s="39">
        <v>50</v>
      </c>
      <c r="J185" s="39">
        <f>+G185*2.87%</f>
        <v>1148</v>
      </c>
      <c r="K185" s="39">
        <f>+G185*3.04%</f>
        <v>1216</v>
      </c>
      <c r="L185" s="39">
        <v>0</v>
      </c>
      <c r="M185" s="39">
        <v>1350.12</v>
      </c>
      <c r="N185" s="39">
        <v>3981.31</v>
      </c>
      <c r="O185" s="39">
        <v>12700.13</v>
      </c>
      <c r="P185" s="39">
        <v>0</v>
      </c>
      <c r="Q185" s="39">
        <f>+H185+I185+J185+K185+L185+M185+N185+O185</f>
        <v>20685.689999999999</v>
      </c>
      <c r="R185" s="39">
        <f t="shared" si="4"/>
        <v>19314.310000000001</v>
      </c>
    </row>
    <row r="186" spans="1:18" s="41" customFormat="1" ht="11.25" x14ac:dyDescent="0.2">
      <c r="A186" s="36">
        <v>166</v>
      </c>
      <c r="B186" s="37" t="s">
        <v>138</v>
      </c>
      <c r="C186" s="37" t="s">
        <v>48</v>
      </c>
      <c r="D186" s="38" t="s">
        <v>119</v>
      </c>
      <c r="E186" s="38" t="s">
        <v>98</v>
      </c>
      <c r="F186" s="39" t="s">
        <v>227</v>
      </c>
      <c r="G186" s="42">
        <v>30000</v>
      </c>
      <c r="H186" s="39">
        <v>0</v>
      </c>
      <c r="I186" s="39">
        <v>50</v>
      </c>
      <c r="J186" s="39">
        <f>+G186*2.87%</f>
        <v>861</v>
      </c>
      <c r="K186" s="39">
        <f>+G186*3.04%</f>
        <v>912</v>
      </c>
      <c r="L186" s="39">
        <v>0</v>
      </c>
      <c r="M186" s="39">
        <v>0</v>
      </c>
      <c r="N186" s="39">
        <v>0</v>
      </c>
      <c r="O186" s="39">
        <v>0</v>
      </c>
      <c r="P186" s="39">
        <v>0</v>
      </c>
      <c r="Q186" s="39">
        <f>+H186+I186+J186+K186+L186+M186+N186+O186</f>
        <v>1823</v>
      </c>
      <c r="R186" s="39">
        <f t="shared" si="4"/>
        <v>28177</v>
      </c>
    </row>
    <row r="187" spans="1:18" s="41" customFormat="1" ht="11.25" x14ac:dyDescent="0.2">
      <c r="A187" s="46">
        <v>167</v>
      </c>
      <c r="B187" s="37" t="s">
        <v>12</v>
      </c>
      <c r="C187" s="37" t="s">
        <v>13</v>
      </c>
      <c r="D187" s="38" t="s">
        <v>119</v>
      </c>
      <c r="E187" s="38" t="s">
        <v>98</v>
      </c>
      <c r="F187" s="39" t="s">
        <v>227</v>
      </c>
      <c r="G187" s="39">
        <v>30070.91</v>
      </c>
      <c r="H187" s="39">
        <v>0</v>
      </c>
      <c r="I187" s="39">
        <v>130</v>
      </c>
      <c r="J187" s="39">
        <f>+G187*2.87%</f>
        <v>863.03511700000001</v>
      </c>
      <c r="K187" s="39">
        <f>+G187*3.04%</f>
        <v>914.155664</v>
      </c>
      <c r="L187" s="39">
        <v>1094.8525</v>
      </c>
      <c r="M187" s="39">
        <v>0</v>
      </c>
      <c r="N187" s="39">
        <v>4211</v>
      </c>
      <c r="O187" s="39">
        <v>10941.33</v>
      </c>
      <c r="P187" s="39">
        <v>0</v>
      </c>
      <c r="Q187" s="39">
        <f>+H187+I187+J187+K187+L187+M187+N187+O187</f>
        <v>18154.373281</v>
      </c>
      <c r="R187" s="39">
        <f t="shared" si="4"/>
        <v>11916.536719</v>
      </c>
    </row>
    <row r="188" spans="1:18" s="41" customFormat="1" ht="11.25" x14ac:dyDescent="0.2">
      <c r="A188" s="36">
        <v>168</v>
      </c>
      <c r="B188" s="37" t="s">
        <v>200</v>
      </c>
      <c r="C188" s="37" t="s">
        <v>13</v>
      </c>
      <c r="D188" s="38" t="s">
        <v>119</v>
      </c>
      <c r="E188" s="38" t="s">
        <v>98</v>
      </c>
      <c r="F188" s="39" t="s">
        <v>227</v>
      </c>
      <c r="G188" s="39">
        <v>30000</v>
      </c>
      <c r="H188" s="39">
        <v>0</v>
      </c>
      <c r="I188" s="39">
        <v>50</v>
      </c>
      <c r="J188" s="39">
        <f>+G188*2.87%</f>
        <v>861</v>
      </c>
      <c r="K188" s="39">
        <f>+G188*3.04%</f>
        <v>912</v>
      </c>
      <c r="L188" s="39">
        <v>2620.65</v>
      </c>
      <c r="M188" s="39">
        <v>0</v>
      </c>
      <c r="N188" s="39">
        <v>3317.78</v>
      </c>
      <c r="O188" s="39">
        <v>11630</v>
      </c>
      <c r="P188" s="39">
        <v>0</v>
      </c>
      <c r="Q188" s="39">
        <f>+H188+I188+J188+K188+L188+M188+N188+O188</f>
        <v>19391.43</v>
      </c>
      <c r="R188" s="39">
        <f t="shared" si="4"/>
        <v>10608.57</v>
      </c>
    </row>
    <row r="189" spans="1:18" s="41" customFormat="1" ht="11.25" x14ac:dyDescent="0.2">
      <c r="A189" s="46">
        <v>169</v>
      </c>
      <c r="B189" s="37" t="s">
        <v>45</v>
      </c>
      <c r="C189" s="37" t="s">
        <v>235</v>
      </c>
      <c r="D189" s="38" t="s">
        <v>118</v>
      </c>
      <c r="E189" s="38" t="s">
        <v>102</v>
      </c>
      <c r="F189" s="39" t="s">
        <v>227</v>
      </c>
      <c r="G189" s="39">
        <v>90000</v>
      </c>
      <c r="H189" s="39">
        <v>9415.66</v>
      </c>
      <c r="I189" s="39">
        <v>50</v>
      </c>
      <c r="J189" s="39">
        <f>+G189*2.87%</f>
        <v>2583</v>
      </c>
      <c r="K189" s="39">
        <f>+G189*3.04%</f>
        <v>2736</v>
      </c>
      <c r="L189" s="39">
        <v>2314.81</v>
      </c>
      <c r="M189" s="39">
        <v>1350.12</v>
      </c>
      <c r="N189" s="39">
        <v>0</v>
      </c>
      <c r="O189" s="39">
        <v>0</v>
      </c>
      <c r="P189" s="39">
        <v>0</v>
      </c>
      <c r="Q189" s="39">
        <f>+H189+I189+J189+K189+L189+M189+N189+O189</f>
        <v>18449.59</v>
      </c>
      <c r="R189" s="39">
        <f t="shared" si="4"/>
        <v>71550.41</v>
      </c>
    </row>
    <row r="190" spans="1:18" s="41" customFormat="1" ht="11.25" x14ac:dyDescent="0.2">
      <c r="A190" s="36">
        <v>170</v>
      </c>
      <c r="B190" s="37" t="s">
        <v>136</v>
      </c>
      <c r="C190" s="43" t="s">
        <v>319</v>
      </c>
      <c r="D190" s="38" t="s">
        <v>119</v>
      </c>
      <c r="E190" s="38" t="s">
        <v>102</v>
      </c>
      <c r="F190" s="39" t="s">
        <v>228</v>
      </c>
      <c r="G190" s="42">
        <v>55000</v>
      </c>
      <c r="H190" s="39">
        <v>2559.6799999999998</v>
      </c>
      <c r="I190" s="39">
        <v>50</v>
      </c>
      <c r="J190" s="39">
        <f>+G190*2.87%</f>
        <v>1578.5</v>
      </c>
      <c r="K190" s="39">
        <f>+G190*3.04%</f>
        <v>1672</v>
      </c>
      <c r="L190" s="39">
        <v>0</v>
      </c>
      <c r="M190" s="39">
        <v>0</v>
      </c>
      <c r="N190" s="39">
        <v>0</v>
      </c>
      <c r="O190" s="39">
        <v>0</v>
      </c>
      <c r="P190" s="39">
        <v>0</v>
      </c>
      <c r="Q190" s="39">
        <f>+H190+I190+J190+K190+L190+M190+N190+O190</f>
        <v>5860.18</v>
      </c>
      <c r="R190" s="39">
        <f t="shared" si="4"/>
        <v>49139.82</v>
      </c>
    </row>
    <row r="191" spans="1:18" s="41" customFormat="1" ht="11.25" x14ac:dyDescent="0.2">
      <c r="A191" s="46">
        <v>171</v>
      </c>
      <c r="B191" s="37" t="s">
        <v>40</v>
      </c>
      <c r="C191" s="37" t="s">
        <v>303</v>
      </c>
      <c r="D191" s="38" t="s">
        <v>118</v>
      </c>
      <c r="E191" s="38" t="s">
        <v>102</v>
      </c>
      <c r="F191" s="39" t="s">
        <v>228</v>
      </c>
      <c r="G191" s="39">
        <v>75000</v>
      </c>
      <c r="H191" s="39">
        <v>6309.35</v>
      </c>
      <c r="I191" s="39">
        <v>50</v>
      </c>
      <c r="J191" s="39">
        <f>+G191*2.87%</f>
        <v>2152.5</v>
      </c>
      <c r="K191" s="40">
        <f>+G191*3.04%</f>
        <v>2280</v>
      </c>
      <c r="L191" s="39">
        <v>15951.56</v>
      </c>
      <c r="M191" s="39">
        <v>0</v>
      </c>
      <c r="N191" s="39">
        <v>0</v>
      </c>
      <c r="O191" s="39">
        <v>0</v>
      </c>
      <c r="P191" s="39">
        <v>0</v>
      </c>
      <c r="Q191" s="39">
        <f>+H191+I191+J191+K191+L191+M191+N191+O191</f>
        <v>26743.41</v>
      </c>
      <c r="R191" s="39">
        <f t="shared" si="4"/>
        <v>48256.59</v>
      </c>
    </row>
    <row r="192" spans="1:18" s="41" customFormat="1" ht="11.25" x14ac:dyDescent="0.2">
      <c r="A192" s="36">
        <v>172</v>
      </c>
      <c r="B192" s="37" t="s">
        <v>37</v>
      </c>
      <c r="C192" s="37" t="s">
        <v>233</v>
      </c>
      <c r="D192" s="38" t="s">
        <v>118</v>
      </c>
      <c r="E192" s="38" t="s">
        <v>161</v>
      </c>
      <c r="F192" s="39" t="s">
        <v>227</v>
      </c>
      <c r="G192" s="39">
        <v>90000</v>
      </c>
      <c r="H192" s="39">
        <v>9753.19</v>
      </c>
      <c r="I192" s="39">
        <v>210</v>
      </c>
      <c r="J192" s="39">
        <f>+G192*2.87%</f>
        <v>2583</v>
      </c>
      <c r="K192" s="40">
        <f>+G192*3.04%</f>
        <v>2736</v>
      </c>
      <c r="L192" s="39">
        <v>3500.03</v>
      </c>
      <c r="M192" s="39">
        <v>0</v>
      </c>
      <c r="N192" s="39">
        <v>0</v>
      </c>
      <c r="O192" s="39">
        <v>6000</v>
      </c>
      <c r="P192" s="39">
        <v>0</v>
      </c>
      <c r="Q192" s="39">
        <f>+H192+I192+J192+K192+L192+M192+N192+O192</f>
        <v>24782.22</v>
      </c>
      <c r="R192" s="39">
        <f t="shared" si="4"/>
        <v>65217.78</v>
      </c>
    </row>
    <row r="193" spans="1:18" s="41" customFormat="1" ht="11.25" x14ac:dyDescent="0.2">
      <c r="A193" s="46">
        <v>173</v>
      </c>
      <c r="B193" s="37" t="s">
        <v>112</v>
      </c>
      <c r="C193" s="37" t="s">
        <v>258</v>
      </c>
      <c r="D193" s="38" t="s">
        <v>119</v>
      </c>
      <c r="E193" s="38" t="s">
        <v>161</v>
      </c>
      <c r="F193" s="39" t="s">
        <v>227</v>
      </c>
      <c r="G193" s="42">
        <v>60000</v>
      </c>
      <c r="H193" s="39">
        <v>3486.65</v>
      </c>
      <c r="I193" s="39">
        <v>50</v>
      </c>
      <c r="J193" s="39">
        <f>+G193*2.87%</f>
        <v>1722</v>
      </c>
      <c r="K193" s="39">
        <f>+G193*3.04%</f>
        <v>1824</v>
      </c>
      <c r="L193" s="39">
        <v>439.69</v>
      </c>
      <c r="M193" s="39">
        <v>0</v>
      </c>
      <c r="N193" s="39">
        <v>0</v>
      </c>
      <c r="O193" s="39">
        <v>0</v>
      </c>
      <c r="P193" s="39">
        <v>0</v>
      </c>
      <c r="Q193" s="39">
        <f>+H193+I193+J193+K193+L193+M193+N193+O193</f>
        <v>7522.3399999999992</v>
      </c>
      <c r="R193" s="39">
        <f t="shared" si="4"/>
        <v>52477.66</v>
      </c>
    </row>
    <row r="194" spans="1:18" s="41" customFormat="1" ht="11.25" x14ac:dyDescent="0.2">
      <c r="A194" s="36">
        <v>174</v>
      </c>
      <c r="B194" s="37" t="s">
        <v>306</v>
      </c>
      <c r="C194" s="37" t="s">
        <v>10</v>
      </c>
      <c r="D194" s="38" t="s">
        <v>119</v>
      </c>
      <c r="E194" s="38" t="s">
        <v>161</v>
      </c>
      <c r="F194" s="39" t="s">
        <v>228</v>
      </c>
      <c r="G194" s="42">
        <v>32000</v>
      </c>
      <c r="H194" s="39"/>
      <c r="I194" s="39">
        <v>50</v>
      </c>
      <c r="J194" s="39">
        <f>+G194*2.87%</f>
        <v>918.4</v>
      </c>
      <c r="K194" s="39">
        <f>+G194*3.04%</f>
        <v>972.8</v>
      </c>
      <c r="L194" s="39"/>
      <c r="M194" s="39"/>
      <c r="N194" s="39"/>
      <c r="O194" s="39"/>
      <c r="P194" s="39">
        <v>0</v>
      </c>
      <c r="Q194" s="39">
        <f>+H194+I194+J194+K194+L194+M194+N194+O194</f>
        <v>1941.1999999999998</v>
      </c>
      <c r="R194" s="39">
        <f t="shared" si="4"/>
        <v>30058.799999999999</v>
      </c>
    </row>
    <row r="195" spans="1:18" s="41" customFormat="1" ht="11.25" x14ac:dyDescent="0.2">
      <c r="A195" s="46">
        <v>175</v>
      </c>
      <c r="B195" s="37" t="s">
        <v>174</v>
      </c>
      <c r="C195" s="43" t="s">
        <v>321</v>
      </c>
      <c r="D195" s="38" t="s">
        <v>119</v>
      </c>
      <c r="E195" s="38" t="s">
        <v>183</v>
      </c>
      <c r="F195" s="39" t="s">
        <v>228</v>
      </c>
      <c r="G195" s="42">
        <v>75000</v>
      </c>
      <c r="H195" s="39">
        <v>6309.35</v>
      </c>
      <c r="I195" s="39">
        <v>50</v>
      </c>
      <c r="J195" s="39">
        <f>+G195*2.87%</f>
        <v>2152.5</v>
      </c>
      <c r="K195" s="39">
        <f>+G195*3.04%</f>
        <v>2280</v>
      </c>
      <c r="L195" s="39">
        <v>0</v>
      </c>
      <c r="M195" s="39">
        <v>0</v>
      </c>
      <c r="N195" s="39">
        <v>0</v>
      </c>
      <c r="O195" s="39">
        <v>22457</v>
      </c>
      <c r="P195" s="39">
        <v>0</v>
      </c>
      <c r="Q195" s="39">
        <f>+H195+I195+J195+K195+L195+M195+N195+O195</f>
        <v>33248.85</v>
      </c>
      <c r="R195" s="39">
        <f t="shared" si="4"/>
        <v>41751.15</v>
      </c>
    </row>
    <row r="196" spans="1:18" s="41" customFormat="1" ht="11.25" x14ac:dyDescent="0.2">
      <c r="A196" s="36">
        <v>176</v>
      </c>
      <c r="B196" s="37" t="s">
        <v>29</v>
      </c>
      <c r="C196" s="37" t="s">
        <v>284</v>
      </c>
      <c r="D196" s="38" t="s">
        <v>118</v>
      </c>
      <c r="E196" s="38" t="s">
        <v>183</v>
      </c>
      <c r="F196" s="39" t="s">
        <v>228</v>
      </c>
      <c r="G196" s="39">
        <v>47000</v>
      </c>
      <c r="H196" s="39">
        <v>1430.6</v>
      </c>
      <c r="I196" s="39">
        <v>50</v>
      </c>
      <c r="J196" s="39">
        <f>+G196*2.87%</f>
        <v>1348.9</v>
      </c>
      <c r="K196" s="39">
        <f>+G196*3.04%</f>
        <v>1428.8</v>
      </c>
      <c r="L196" s="39">
        <v>4594.8824999999997</v>
      </c>
      <c r="M196" s="39">
        <v>0</v>
      </c>
      <c r="N196" s="39">
        <v>0</v>
      </c>
      <c r="O196" s="39">
        <v>16525.53</v>
      </c>
      <c r="P196" s="39">
        <v>0</v>
      </c>
      <c r="Q196" s="39">
        <f>+H196+I196+J196+K196+L196+M196+N196+O196</f>
        <v>25378.712499999998</v>
      </c>
      <c r="R196" s="39">
        <f t="shared" si="4"/>
        <v>21621.287500000002</v>
      </c>
    </row>
    <row r="197" spans="1:18" x14ac:dyDescent="0.25">
      <c r="A197" s="13" t="s">
        <v>255</v>
      </c>
      <c r="G197" s="2"/>
      <c r="H197" s="2"/>
      <c r="I197" s="2"/>
      <c r="L197" s="2"/>
      <c r="M197" s="2"/>
      <c r="N197" s="2"/>
      <c r="O197" s="2"/>
      <c r="P197" s="2"/>
      <c r="Q197" s="2"/>
      <c r="R197" s="2"/>
    </row>
    <row r="198" spans="1:18" x14ac:dyDescent="0.25">
      <c r="A198" s="13" t="s">
        <v>324</v>
      </c>
      <c r="G198" s="2"/>
      <c r="H198" s="2"/>
      <c r="I198" s="2"/>
      <c r="L198" s="2"/>
      <c r="M198" s="2"/>
      <c r="N198" s="2"/>
      <c r="O198" s="2"/>
      <c r="P198" s="2"/>
      <c r="Q198" s="2"/>
      <c r="R198" s="2"/>
    </row>
    <row r="199" spans="1:18" x14ac:dyDescent="0.25">
      <c r="A199" s="13" t="s">
        <v>325</v>
      </c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</row>
    <row r="200" spans="1:18" x14ac:dyDescent="0.25">
      <c r="A200" s="14"/>
    </row>
    <row r="201" spans="1:18" x14ac:dyDescent="0.25">
      <c r="C201" s="15" t="s">
        <v>250</v>
      </c>
      <c r="D201" s="2"/>
      <c r="F201" s="1"/>
      <c r="J201" s="1"/>
      <c r="K201" s="16" t="s">
        <v>251</v>
      </c>
    </row>
    <row r="204" spans="1:18" x14ac:dyDescent="0.25"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</row>
    <row r="205" spans="1:18" x14ac:dyDescent="0.25">
      <c r="G205" s="2"/>
      <c r="H205" s="2"/>
      <c r="I205" s="2"/>
      <c r="L205" s="2"/>
      <c r="M205" s="2"/>
      <c r="N205" s="2"/>
      <c r="O205" s="2"/>
      <c r="P205" s="2"/>
      <c r="Q205" s="2"/>
      <c r="R205" s="2"/>
    </row>
    <row r="206" spans="1:18" x14ac:dyDescent="0.25"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</row>
    <row r="212" spans="7:18" x14ac:dyDescent="0.25">
      <c r="G212" s="2"/>
      <c r="H212" s="2"/>
      <c r="I212" s="2"/>
      <c r="L212" s="2"/>
      <c r="M212" s="2"/>
      <c r="N212" s="2"/>
      <c r="O212" s="2"/>
      <c r="P212" s="2"/>
      <c r="Q212" s="2"/>
      <c r="R212" s="2"/>
    </row>
    <row r="213" spans="7:18" x14ac:dyDescent="0.25">
      <c r="G213" s="2"/>
      <c r="H213" s="2"/>
      <c r="I213" s="2"/>
      <c r="L213" s="2"/>
      <c r="M213" s="2"/>
      <c r="N213" s="2"/>
      <c r="O213" s="2"/>
      <c r="P213" s="2"/>
      <c r="Q213" s="2"/>
      <c r="R213" s="2"/>
    </row>
  </sheetData>
  <mergeCells count="13">
    <mergeCell ref="A5:R5"/>
    <mergeCell ref="A1:K1"/>
    <mergeCell ref="A2:R2"/>
    <mergeCell ref="A3:R3"/>
    <mergeCell ref="A4:R4"/>
    <mergeCell ref="A179:R179"/>
    <mergeCell ref="A89:R89"/>
    <mergeCell ref="A90:R90"/>
    <mergeCell ref="A91:R91"/>
    <mergeCell ref="A92:R92"/>
    <mergeCell ref="A176:R176"/>
    <mergeCell ref="A177:R177"/>
    <mergeCell ref="A178:R178"/>
  </mergeCells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0" ma:contentTypeDescription="Crear nuevo documento." ma:contentTypeScope="" ma:versionID="4571be32fe583e188e4ffe283d6ead2b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1cf4b47ba1a85710f837e8dd32e8c380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33A091-9C32-4DA8-BEEF-33FFBE3E3D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1C37F6-6A74-4CEF-9B64-5A4F7F2A23AD}">
  <ds:schemaRefs>
    <ds:schemaRef ds:uri="http://schemas.microsoft.com/office/2006/documentManagement/types"/>
    <ds:schemaRef ds:uri="a425c96b-313c-43ce-820c-dafd782290ad"/>
    <ds:schemaRef ds:uri="http://schemas.openxmlformats.org/package/2006/metadata/core-properties"/>
    <ds:schemaRef ds:uri="http://purl.org/dc/elements/1.1/"/>
    <ds:schemaRef ds:uri="8ec24357-8104-4f74-b4c1-888e152a16c5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2022-06-03T19:16:27Z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</Properties>
</file>