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 defaultThemeVersion="124226"/>
  <xr:revisionPtr revIDLastSave="2169" documentId="13_ncr:1_{9556D272-783D-4694-B857-6677CD04BF07}" xr6:coauthVersionLast="47" xr6:coauthVersionMax="47" xr10:uidLastSave="{427B140A-7F41-4B84-9480-E468AA404331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8" i="42" l="1"/>
  <c r="K188" i="42"/>
  <c r="J186" i="42"/>
  <c r="K186" i="42"/>
  <c r="J185" i="42"/>
  <c r="K185" i="42"/>
  <c r="J184" i="42"/>
  <c r="K184" i="42"/>
  <c r="J183" i="42"/>
  <c r="K183" i="42"/>
  <c r="J182" i="42"/>
  <c r="K182" i="42"/>
  <c r="J181" i="42"/>
  <c r="K181" i="42"/>
  <c r="J180" i="42"/>
  <c r="K180" i="42"/>
  <c r="J178" i="42"/>
  <c r="K178" i="42"/>
  <c r="J179" i="42"/>
  <c r="K179" i="42"/>
  <c r="Q179" i="42" s="1"/>
  <c r="R179" i="42" s="1"/>
  <c r="J177" i="42"/>
  <c r="K177" i="42"/>
  <c r="J176" i="42"/>
  <c r="K176" i="42"/>
  <c r="J175" i="42"/>
  <c r="K175" i="42"/>
  <c r="J174" i="42"/>
  <c r="K174" i="42"/>
  <c r="Q174" i="42" s="1"/>
  <c r="R174" i="42" s="1"/>
  <c r="J173" i="42"/>
  <c r="K173" i="42"/>
  <c r="J172" i="42"/>
  <c r="K172" i="42"/>
  <c r="Q172" i="42" s="1"/>
  <c r="R172" i="42" s="1"/>
  <c r="J187" i="42"/>
  <c r="K187" i="42"/>
  <c r="J171" i="42"/>
  <c r="K171" i="42"/>
  <c r="Q171" i="42" s="1"/>
  <c r="R171" i="42" s="1"/>
  <c r="J170" i="42"/>
  <c r="K170" i="42"/>
  <c r="J169" i="42"/>
  <c r="K169" i="42"/>
  <c r="J168" i="42"/>
  <c r="K168" i="42"/>
  <c r="J167" i="42"/>
  <c r="K167" i="42"/>
  <c r="J166" i="42"/>
  <c r="K166" i="42"/>
  <c r="K165" i="42"/>
  <c r="J165" i="42"/>
  <c r="Q165" i="42" s="1"/>
  <c r="R165" i="42" s="1"/>
  <c r="K164" i="42"/>
  <c r="J164" i="42"/>
  <c r="J163" i="42"/>
  <c r="K163" i="42"/>
  <c r="J162" i="42"/>
  <c r="K162" i="42"/>
  <c r="J153" i="42"/>
  <c r="K153" i="42"/>
  <c r="Q153" i="42" s="1"/>
  <c r="R153" i="42" s="1"/>
  <c r="J154" i="42"/>
  <c r="K154" i="42"/>
  <c r="J152" i="42"/>
  <c r="K152" i="42"/>
  <c r="Q152" i="42" s="1"/>
  <c r="R152" i="42" s="1"/>
  <c r="J151" i="42"/>
  <c r="K151" i="42"/>
  <c r="J150" i="42"/>
  <c r="K150" i="42"/>
  <c r="Q150" i="42" s="1"/>
  <c r="R150" i="42" s="1"/>
  <c r="J149" i="42"/>
  <c r="K149" i="42"/>
  <c r="K148" i="42"/>
  <c r="J148" i="42"/>
  <c r="Q148" i="42" s="1"/>
  <c r="R148" i="42" s="1"/>
  <c r="K147" i="42"/>
  <c r="J147" i="42"/>
  <c r="K146" i="42"/>
  <c r="J146" i="42"/>
  <c r="Q146" i="42" s="1"/>
  <c r="R146" i="42" s="1"/>
  <c r="K145" i="42"/>
  <c r="J145" i="42"/>
  <c r="J144" i="42"/>
  <c r="K144" i="42"/>
  <c r="Q144" i="42" s="1"/>
  <c r="R144" i="42" s="1"/>
  <c r="J142" i="42"/>
  <c r="K142" i="42"/>
  <c r="J143" i="42"/>
  <c r="K143" i="42"/>
  <c r="Q143" i="42" s="1"/>
  <c r="R143" i="42" s="1"/>
  <c r="J141" i="42"/>
  <c r="K141" i="42"/>
  <c r="J140" i="42"/>
  <c r="K140" i="42"/>
  <c r="Q140" i="42" s="1"/>
  <c r="R140" i="42" s="1"/>
  <c r="J139" i="42"/>
  <c r="K139" i="42"/>
  <c r="J138" i="42"/>
  <c r="K138" i="42"/>
  <c r="Q138" i="42" s="1"/>
  <c r="R138" i="42" s="1"/>
  <c r="J137" i="42"/>
  <c r="K137" i="42"/>
  <c r="K136" i="42"/>
  <c r="J136" i="42"/>
  <c r="Q136" i="42" s="1"/>
  <c r="R136" i="42" s="1"/>
  <c r="K135" i="42"/>
  <c r="J135" i="42"/>
  <c r="K134" i="42"/>
  <c r="J134" i="42"/>
  <c r="Q134" i="42" s="1"/>
  <c r="R134" i="42" s="1"/>
  <c r="J133" i="42"/>
  <c r="K133" i="42"/>
  <c r="J132" i="42"/>
  <c r="K132" i="42"/>
  <c r="Q132" i="42" s="1"/>
  <c r="R132" i="42" s="1"/>
  <c r="J131" i="42"/>
  <c r="K131" i="42"/>
  <c r="J130" i="42"/>
  <c r="K130" i="42"/>
  <c r="Q130" i="42" s="1"/>
  <c r="R130" i="42" s="1"/>
  <c r="J129" i="42"/>
  <c r="K129" i="42"/>
  <c r="J128" i="42"/>
  <c r="K128" i="42"/>
  <c r="Q128" i="42" s="1"/>
  <c r="R128" i="42" s="1"/>
  <c r="J127" i="42"/>
  <c r="K127" i="42"/>
  <c r="J126" i="42"/>
  <c r="K126" i="42"/>
  <c r="Q126" i="42" s="1"/>
  <c r="R126" i="42" s="1"/>
  <c r="K125" i="42"/>
  <c r="J125" i="42"/>
  <c r="J124" i="42"/>
  <c r="K124" i="42"/>
  <c r="Q124" i="42" s="1"/>
  <c r="R124" i="42" s="1"/>
  <c r="J123" i="42"/>
  <c r="K123" i="42"/>
  <c r="J122" i="42"/>
  <c r="K122" i="42"/>
  <c r="Q122" i="42" s="1"/>
  <c r="R122" i="42" s="1"/>
  <c r="J121" i="42"/>
  <c r="K121" i="42"/>
  <c r="K120" i="42"/>
  <c r="J120" i="42"/>
  <c r="Q120" i="42" s="1"/>
  <c r="R120" i="42" s="1"/>
  <c r="J119" i="42"/>
  <c r="K119" i="42"/>
  <c r="J118" i="42"/>
  <c r="K118" i="42"/>
  <c r="J117" i="42"/>
  <c r="K117" i="42"/>
  <c r="J116" i="42"/>
  <c r="K116" i="42"/>
  <c r="Q116" i="42" s="1"/>
  <c r="R116" i="42" s="1"/>
  <c r="J114" i="42"/>
  <c r="K114" i="42"/>
  <c r="J113" i="42"/>
  <c r="K113" i="42"/>
  <c r="Q113" i="42" s="1"/>
  <c r="R113" i="42" s="1"/>
  <c r="J112" i="42"/>
  <c r="K112" i="42"/>
  <c r="J111" i="42"/>
  <c r="K111" i="42"/>
  <c r="J110" i="42"/>
  <c r="K110" i="42"/>
  <c r="J109" i="42"/>
  <c r="K109" i="42"/>
  <c r="K108" i="42"/>
  <c r="J108" i="42"/>
  <c r="J107" i="42"/>
  <c r="K107" i="42"/>
  <c r="K106" i="42"/>
  <c r="J106" i="42"/>
  <c r="J105" i="42"/>
  <c r="K105" i="42"/>
  <c r="Q105" i="42" s="1"/>
  <c r="R105" i="42" s="1"/>
  <c r="J104" i="42"/>
  <c r="K104" i="42"/>
  <c r="K103" i="42"/>
  <c r="J103" i="42"/>
  <c r="Q103" i="42" s="1"/>
  <c r="R103" i="42" s="1"/>
  <c r="K102" i="42"/>
  <c r="J102" i="42"/>
  <c r="J101" i="42"/>
  <c r="K101" i="42"/>
  <c r="Q101" i="42" s="1"/>
  <c r="R101" i="42" s="1"/>
  <c r="J100" i="42"/>
  <c r="K100" i="42"/>
  <c r="J99" i="42"/>
  <c r="K99" i="42"/>
  <c r="Q99" i="42" s="1"/>
  <c r="R99" i="42" s="1"/>
  <c r="K98" i="42"/>
  <c r="J98" i="42"/>
  <c r="J97" i="42"/>
  <c r="K97" i="42"/>
  <c r="J96" i="42"/>
  <c r="K96" i="42"/>
  <c r="J95" i="42"/>
  <c r="K95" i="42"/>
  <c r="J94" i="42"/>
  <c r="K94" i="42"/>
  <c r="K93" i="42"/>
  <c r="J93" i="42"/>
  <c r="K92" i="42"/>
  <c r="J92" i="42"/>
  <c r="K91" i="42"/>
  <c r="J91" i="42"/>
  <c r="K90" i="42"/>
  <c r="J90" i="42"/>
  <c r="K89" i="42"/>
  <c r="J89" i="42"/>
  <c r="K88" i="42"/>
  <c r="J88" i="42"/>
  <c r="J87" i="42"/>
  <c r="K87" i="42"/>
  <c r="K86" i="42"/>
  <c r="J86" i="42"/>
  <c r="J85" i="42"/>
  <c r="K85" i="42"/>
  <c r="K84" i="42"/>
  <c r="J84" i="42"/>
  <c r="K76" i="42"/>
  <c r="J76" i="42"/>
  <c r="J75" i="42"/>
  <c r="K75" i="42"/>
  <c r="J74" i="42"/>
  <c r="K74" i="42"/>
  <c r="J73" i="42"/>
  <c r="K73" i="42"/>
  <c r="K72" i="42"/>
  <c r="J72" i="42"/>
  <c r="K71" i="42"/>
  <c r="J71" i="42"/>
  <c r="K70" i="42"/>
  <c r="J70" i="42"/>
  <c r="K69" i="42"/>
  <c r="J69" i="42"/>
  <c r="K68" i="42"/>
  <c r="J68" i="42"/>
  <c r="K67" i="42"/>
  <c r="J67" i="42"/>
  <c r="J66" i="42"/>
  <c r="K66" i="42"/>
  <c r="J65" i="42"/>
  <c r="K65" i="42"/>
  <c r="K64" i="42"/>
  <c r="J64" i="42"/>
  <c r="K63" i="42"/>
  <c r="J63" i="42"/>
  <c r="K62" i="42"/>
  <c r="J62" i="42"/>
  <c r="J61" i="42"/>
  <c r="K61" i="42"/>
  <c r="K60" i="42"/>
  <c r="J60" i="42"/>
  <c r="K59" i="42"/>
  <c r="J59" i="42"/>
  <c r="J58" i="42"/>
  <c r="K58" i="42"/>
  <c r="J57" i="42"/>
  <c r="K57" i="42"/>
  <c r="K56" i="42"/>
  <c r="J56" i="42"/>
  <c r="K55" i="42"/>
  <c r="J55" i="42"/>
  <c r="K54" i="42"/>
  <c r="J54" i="42"/>
  <c r="K53" i="42"/>
  <c r="J53" i="42"/>
  <c r="K52" i="42"/>
  <c r="J52" i="42"/>
  <c r="K51" i="42"/>
  <c r="J51" i="42"/>
  <c r="K50" i="42"/>
  <c r="J50" i="42"/>
  <c r="K49" i="42"/>
  <c r="J49" i="42"/>
  <c r="K48" i="42"/>
  <c r="J48" i="42"/>
  <c r="K47" i="42"/>
  <c r="J47" i="42"/>
  <c r="K46" i="42"/>
  <c r="J46" i="42"/>
  <c r="J45" i="42"/>
  <c r="K45" i="42"/>
  <c r="J44" i="42"/>
  <c r="K44" i="42"/>
  <c r="Q44" i="42" s="1"/>
  <c r="R44" i="42" s="1"/>
  <c r="K43" i="42"/>
  <c r="J43" i="42"/>
  <c r="K42" i="42"/>
  <c r="J42" i="42"/>
  <c r="K41" i="42"/>
  <c r="J41" i="42"/>
  <c r="K40" i="42"/>
  <c r="J40" i="42"/>
  <c r="J115" i="42"/>
  <c r="K115" i="42"/>
  <c r="K39" i="42"/>
  <c r="J39" i="42"/>
  <c r="K38" i="42"/>
  <c r="J38" i="42"/>
  <c r="K37" i="42"/>
  <c r="J37" i="42"/>
  <c r="K36" i="42"/>
  <c r="J36" i="42"/>
  <c r="K35" i="42"/>
  <c r="J35" i="42"/>
  <c r="J34" i="42"/>
  <c r="K34" i="42"/>
  <c r="K33" i="42"/>
  <c r="J33" i="42"/>
  <c r="K32" i="42"/>
  <c r="J32" i="42"/>
  <c r="K31" i="42"/>
  <c r="J31" i="42"/>
  <c r="K30" i="42"/>
  <c r="J30" i="42"/>
  <c r="K29" i="42"/>
  <c r="J29" i="42"/>
  <c r="K28" i="42"/>
  <c r="J28" i="42"/>
  <c r="K27" i="42"/>
  <c r="J27" i="42"/>
  <c r="K26" i="42"/>
  <c r="J26" i="42"/>
  <c r="K25" i="42"/>
  <c r="J25" i="42"/>
  <c r="K24" i="42"/>
  <c r="J24" i="42"/>
  <c r="J23" i="42"/>
  <c r="K23" i="42"/>
  <c r="K22" i="42"/>
  <c r="J22" i="42"/>
  <c r="K21" i="42"/>
  <c r="J21" i="42"/>
  <c r="J20" i="42"/>
  <c r="K20" i="42"/>
  <c r="K19" i="42"/>
  <c r="J19" i="42"/>
  <c r="K18" i="42"/>
  <c r="J18" i="42"/>
  <c r="J17" i="42"/>
  <c r="K17" i="42"/>
  <c r="K16" i="42"/>
  <c r="J16" i="42"/>
  <c r="K15" i="42"/>
  <c r="J15" i="42"/>
  <c r="K14" i="42"/>
  <c r="J14" i="42"/>
  <c r="K13" i="42"/>
  <c r="J13" i="42"/>
  <c r="K12" i="42"/>
  <c r="J12" i="42"/>
  <c r="K11" i="42"/>
  <c r="J11" i="42"/>
  <c r="K10" i="42"/>
  <c r="J10" i="42"/>
  <c r="K9" i="42"/>
  <c r="J9" i="42"/>
  <c r="K8" i="42"/>
  <c r="J8" i="42"/>
  <c r="K7" i="42"/>
  <c r="J7" i="42"/>
  <c r="Q100" i="42" l="1"/>
  <c r="R100" i="42" s="1"/>
  <c r="Q104" i="42"/>
  <c r="R104" i="42" s="1"/>
  <c r="Q112" i="42"/>
  <c r="R112" i="42" s="1"/>
  <c r="Q114" i="42"/>
  <c r="R114" i="42" s="1"/>
  <c r="Q117" i="42"/>
  <c r="R117" i="42" s="1"/>
  <c r="Q121" i="42"/>
  <c r="R121" i="42" s="1"/>
  <c r="Q123" i="42"/>
  <c r="R123" i="42" s="1"/>
  <c r="Q125" i="42"/>
  <c r="R125" i="42" s="1"/>
  <c r="Q127" i="42"/>
  <c r="R127" i="42" s="1"/>
  <c r="Q129" i="42"/>
  <c r="R129" i="42" s="1"/>
  <c r="Q131" i="42"/>
  <c r="R131" i="42" s="1"/>
  <c r="Q133" i="42"/>
  <c r="R133" i="42" s="1"/>
  <c r="Q135" i="42"/>
  <c r="R135" i="42" s="1"/>
  <c r="Q137" i="42"/>
  <c r="R137" i="42" s="1"/>
  <c r="Q139" i="42"/>
  <c r="R139" i="42" s="1"/>
  <c r="Q141" i="42"/>
  <c r="R141" i="42" s="1"/>
  <c r="Q142" i="42"/>
  <c r="R142" i="42" s="1"/>
  <c r="Q145" i="42"/>
  <c r="R145" i="42" s="1"/>
  <c r="Q147" i="42"/>
  <c r="R147" i="42" s="1"/>
  <c r="Q149" i="42"/>
  <c r="R149" i="42" s="1"/>
  <c r="Q151" i="42"/>
  <c r="R151" i="42" s="1"/>
  <c r="Q154" i="42"/>
  <c r="R154" i="42" s="1"/>
  <c r="Q181" i="42"/>
  <c r="R181" i="42" s="1"/>
  <c r="Q183" i="42"/>
  <c r="R183" i="42" s="1"/>
  <c r="Q162" i="42"/>
  <c r="R162" i="42" s="1"/>
  <c r="Q164" i="42"/>
  <c r="R164" i="42" s="1"/>
  <c r="Q170" i="42"/>
  <c r="R170" i="42" s="1"/>
  <c r="Q187" i="42"/>
  <c r="R187" i="42" s="1"/>
  <c r="Q173" i="42"/>
  <c r="R173" i="42" s="1"/>
  <c r="Q175" i="42"/>
  <c r="R175" i="42" s="1"/>
  <c r="Q188" i="42"/>
  <c r="R188" i="42" s="1"/>
  <c r="Q180" i="42"/>
  <c r="R180" i="42" s="1"/>
  <c r="Q182" i="42"/>
  <c r="R182" i="42" s="1"/>
  <c r="Q184" i="42"/>
  <c r="R184" i="42" s="1"/>
  <c r="Q186" i="42"/>
  <c r="R186" i="42" s="1"/>
  <c r="Q177" i="42"/>
  <c r="R177" i="42" s="1"/>
  <c r="Q178" i="42"/>
  <c r="R178" i="42" s="1"/>
  <c r="Q185" i="42"/>
  <c r="R185" i="42" s="1"/>
  <c r="Q115" i="42"/>
  <c r="R115" i="42" s="1"/>
  <c r="Q58" i="42"/>
  <c r="R58" i="42" s="1"/>
  <c r="Q66" i="42"/>
  <c r="R66" i="42" s="1"/>
  <c r="Q74" i="42"/>
  <c r="R74" i="42" s="1"/>
  <c r="Q85" i="42"/>
  <c r="R85" i="42" s="1"/>
  <c r="Q87" i="42"/>
  <c r="R87" i="42" s="1"/>
  <c r="Q95" i="42"/>
  <c r="R95" i="42" s="1"/>
  <c r="Q97" i="42"/>
  <c r="R97" i="42" s="1"/>
  <c r="Q176" i="42"/>
  <c r="R176" i="42" s="1"/>
  <c r="Q7" i="42"/>
  <c r="R7" i="42" s="1"/>
  <c r="Q9" i="42"/>
  <c r="R9" i="42" s="1"/>
  <c r="Q11" i="42"/>
  <c r="R11" i="42" s="1"/>
  <c r="Q13" i="42"/>
  <c r="R13" i="42" s="1"/>
  <c r="Q15" i="42"/>
  <c r="R15" i="42" s="1"/>
  <c r="Q19" i="42"/>
  <c r="R19" i="42" s="1"/>
  <c r="Q21" i="42"/>
  <c r="R21" i="42" s="1"/>
  <c r="Q25" i="42"/>
  <c r="R25" i="42" s="1"/>
  <c r="Q27" i="42"/>
  <c r="R27" i="42" s="1"/>
  <c r="Q29" i="42"/>
  <c r="R29" i="42" s="1"/>
  <c r="Q31" i="42"/>
  <c r="R31" i="42" s="1"/>
  <c r="Q33" i="42"/>
  <c r="R33" i="42" s="1"/>
  <c r="Q35" i="42"/>
  <c r="R35" i="42" s="1"/>
  <c r="Q37" i="42"/>
  <c r="R37" i="42" s="1"/>
  <c r="Q39" i="42"/>
  <c r="R39" i="42" s="1"/>
  <c r="Q45" i="42"/>
  <c r="R45" i="42" s="1"/>
  <c r="Q65" i="42"/>
  <c r="R65" i="42" s="1"/>
  <c r="Q73" i="42"/>
  <c r="R73" i="42" s="1"/>
  <c r="Q75" i="42"/>
  <c r="R75" i="42" s="1"/>
  <c r="Q94" i="42"/>
  <c r="R94" i="42" s="1"/>
  <c r="Q96" i="42"/>
  <c r="R96" i="42" s="1"/>
  <c r="Q20" i="42"/>
  <c r="R20" i="42" s="1"/>
  <c r="Q34" i="42"/>
  <c r="R34" i="42" s="1"/>
  <c r="Q41" i="42"/>
  <c r="R41" i="42" s="1"/>
  <c r="Q43" i="42"/>
  <c r="R43" i="42" s="1"/>
  <c r="Q76" i="42"/>
  <c r="R76" i="42" s="1"/>
  <c r="Q110" i="42"/>
  <c r="R110" i="42" s="1"/>
  <c r="Q119" i="42"/>
  <c r="R119" i="42" s="1"/>
  <c r="Q166" i="42"/>
  <c r="R166" i="42" s="1"/>
  <c r="Q168" i="42"/>
  <c r="R168" i="42" s="1"/>
  <c r="Q47" i="42"/>
  <c r="R47" i="42" s="1"/>
  <c r="Q49" i="42"/>
  <c r="R49" i="42" s="1"/>
  <c r="Q51" i="42"/>
  <c r="R51" i="42" s="1"/>
  <c r="Q53" i="42"/>
  <c r="R53" i="42" s="1"/>
  <c r="Q55" i="42"/>
  <c r="R55" i="42" s="1"/>
  <c r="Q59" i="42"/>
  <c r="R59" i="42" s="1"/>
  <c r="Q63" i="42"/>
  <c r="R63" i="42" s="1"/>
  <c r="Q67" i="42"/>
  <c r="R67" i="42" s="1"/>
  <c r="Q69" i="42"/>
  <c r="R69" i="42" s="1"/>
  <c r="Q71" i="42"/>
  <c r="R71" i="42" s="1"/>
  <c r="Q86" i="42"/>
  <c r="R86" i="42" s="1"/>
  <c r="Q109" i="42"/>
  <c r="R109" i="42" s="1"/>
  <c r="Q111" i="42"/>
  <c r="R111" i="42" s="1"/>
  <c r="Q118" i="42"/>
  <c r="R118" i="42" s="1"/>
  <c r="Q163" i="42"/>
  <c r="R163" i="42" s="1"/>
  <c r="Q167" i="42"/>
  <c r="R167" i="42" s="1"/>
  <c r="Q169" i="42"/>
  <c r="R169" i="42" s="1"/>
  <c r="Q88" i="42"/>
  <c r="R88" i="42" s="1"/>
  <c r="Q90" i="42"/>
  <c r="R90" i="42" s="1"/>
  <c r="Q92" i="42"/>
  <c r="R92" i="42" s="1"/>
  <c r="Q98" i="42"/>
  <c r="R98" i="42" s="1"/>
  <c r="Q107" i="42"/>
  <c r="R107" i="42" s="1"/>
  <c r="Q17" i="42"/>
  <c r="R17" i="42" s="1"/>
  <c r="Q23" i="42"/>
  <c r="R23" i="42" s="1"/>
  <c r="Q57" i="42"/>
  <c r="R57" i="42" s="1"/>
  <c r="Q61" i="42"/>
  <c r="R61" i="42" s="1"/>
  <c r="Q102" i="42"/>
  <c r="R102" i="42" s="1"/>
  <c r="Q106" i="42"/>
  <c r="R106" i="42" s="1"/>
  <c r="Q108" i="42"/>
  <c r="R108" i="42" s="1"/>
  <c r="Q8" i="42"/>
  <c r="R8" i="42" s="1"/>
  <c r="Q10" i="42"/>
  <c r="R10" i="42" s="1"/>
  <c r="Q12" i="42"/>
  <c r="R12" i="42" s="1"/>
  <c r="Q14" i="42"/>
  <c r="R14" i="42" s="1"/>
  <c r="Q16" i="42"/>
  <c r="R16" i="42" s="1"/>
  <c r="Q18" i="42"/>
  <c r="R18" i="42" s="1"/>
  <c r="Q22" i="42"/>
  <c r="R22" i="42" s="1"/>
  <c r="Q24" i="42"/>
  <c r="R24" i="42" s="1"/>
  <c r="Q26" i="42"/>
  <c r="R26" i="42" s="1"/>
  <c r="Q28" i="42"/>
  <c r="R28" i="42" s="1"/>
  <c r="Q30" i="42"/>
  <c r="R30" i="42" s="1"/>
  <c r="Q32" i="42"/>
  <c r="R32" i="42" s="1"/>
  <c r="Q36" i="42"/>
  <c r="R36" i="42" s="1"/>
  <c r="Q38" i="42"/>
  <c r="R38" i="42" s="1"/>
  <c r="Q40" i="42"/>
  <c r="R40" i="42" s="1"/>
  <c r="Q42" i="42"/>
  <c r="R42" i="42" s="1"/>
  <c r="Q46" i="42"/>
  <c r="R46" i="42" s="1"/>
  <c r="Q48" i="42"/>
  <c r="R48" i="42" s="1"/>
  <c r="Q50" i="42"/>
  <c r="R50" i="42" s="1"/>
  <c r="Q52" i="42"/>
  <c r="R52" i="42" s="1"/>
  <c r="Q54" i="42"/>
  <c r="R54" i="42" s="1"/>
  <c r="Q56" i="42"/>
  <c r="R56" i="42" s="1"/>
  <c r="Q60" i="42"/>
  <c r="R60" i="42" s="1"/>
  <c r="Q62" i="42"/>
  <c r="R62" i="42" s="1"/>
  <c r="Q64" i="42"/>
  <c r="R64" i="42" s="1"/>
  <c r="Q68" i="42"/>
  <c r="R68" i="42" s="1"/>
  <c r="Q70" i="42"/>
  <c r="R70" i="42" s="1"/>
  <c r="Q72" i="42"/>
  <c r="R72" i="42" s="1"/>
  <c r="Q84" i="42"/>
  <c r="R84" i="42" s="1"/>
  <c r="Q89" i="42"/>
  <c r="R89" i="42" s="1"/>
  <c r="Q91" i="42"/>
  <c r="R91" i="42" s="1"/>
  <c r="Q93" i="42"/>
  <c r="R93" i="42" s="1"/>
  <c r="A82" i="42"/>
  <c r="A160" i="42" s="1"/>
</calcChain>
</file>

<file path=xl/sharedStrings.xml><?xml version="1.0" encoding="utf-8"?>
<sst xmlns="http://schemas.openxmlformats.org/spreadsheetml/2006/main" count="909" uniqueCount="318">
  <si>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</si>
  <si>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</si>
  <si>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</si>
  <si>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</si>
  <si>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</si>
  <si>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</si>
  <si>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</si>
  <si>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</si>
  <si>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</si>
  <si>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</si>
  <si>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</si>
  <si>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</si>
  <si>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</si>
  <si>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</si>
  <si>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</si>
  <si>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</si>
  <si>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</si>
  <si>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</si>
  <si>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</si>
  <si>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</si>
  <si>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</si>
  <si>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</si>
  <si>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ALFONSO J. VASQUEZ VARGAS</t>
  </si>
  <si>
    <t>JOAN GIL MORETA</t>
  </si>
  <si>
    <t>ARCHIVISTA</t>
  </si>
  <si>
    <t>ULISES DAVID MENDOZA P.</t>
  </si>
  <si>
    <t>SOPORTE A USUARIO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</si>
  <si>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</si>
  <si>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</si>
  <si>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</si>
  <si>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</si>
  <si>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</si>
  <si>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</si>
  <si>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</si>
  <si>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</si>
  <si>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</si>
  <si>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AUXILIAR CONTABILIDAD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</si>
  <si>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</si>
  <si>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</si>
  <si>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</si>
  <si>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</si>
  <si>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</si>
  <si>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</si>
  <si>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</si>
  <si>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</si>
  <si>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</si>
  <si>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</si>
  <si>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</si>
  <si>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</si>
  <si>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</si>
  <si>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</si>
  <si>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AUXILIAR DE CONTABILIDAD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</si>
  <si>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</si>
  <si>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</si>
  <si>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</si>
  <si>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</si>
  <si>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</si>
  <si>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</si>
  <si>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</si>
  <si>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</si>
  <si>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</si>
  <si>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</si>
  <si>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</si>
  <si>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</si>
  <si>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</si>
  <si>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</si>
  <si>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</si>
  <si>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</si>
  <si>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</si>
  <si>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</si>
  <si>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</si>
  <si>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</si>
  <si>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</si>
  <si>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</si>
  <si>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</si>
  <si>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</si>
  <si>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</si>
  <si>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</si>
  <si>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</si>
  <si>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</si>
  <si>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</si>
  <si>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AUXILIAR DE ESTADISTICA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</si>
  <si>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</si>
  <si>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</si>
  <si>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</si>
  <si>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</si>
  <si>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</si>
  <si>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</si>
  <si>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</si>
  <si>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</si>
  <si>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</si>
  <si>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</si>
  <si>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</si>
  <si>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</si>
  <si>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</si>
  <si>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</si>
  <si>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</si>
  <si>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</si>
  <si>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ADMINISTRADOR DE RED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</si>
  <si>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</si>
  <si>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</si>
  <si>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</si>
  <si>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</si>
  <si>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</si>
  <si>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</si>
  <si>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</si>
  <si>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</si>
  <si>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</si>
  <si>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</si>
  <si>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</si>
  <si>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</si>
  <si>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</si>
  <si>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</si>
  <si>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</si>
  <si>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</si>
  <si>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</si>
  <si>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</si>
  <si>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</si>
  <si>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</si>
  <si>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</si>
  <si>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</si>
  <si>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</si>
  <si>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</si>
  <si>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</si>
  <si>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</si>
  <si>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</si>
  <si>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</si>
  <si>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</si>
  <si>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</si>
  <si>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</si>
  <si>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INSPECTORA FACILITACION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</si>
  <si>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</si>
  <si>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</si>
  <si>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</si>
  <si>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</si>
  <si>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</si>
  <si>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</si>
  <si>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</si>
  <si>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</si>
  <si>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</si>
  <si>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</si>
  <si>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</si>
  <si>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</si>
  <si>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</si>
  <si>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</si>
  <si>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</si>
  <si>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</si>
  <si>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</si>
  <si>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</si>
  <si>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</si>
  <si>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</si>
  <si>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</si>
  <si>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</si>
  <si>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</si>
  <si>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</si>
  <si>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</si>
  <si>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</si>
  <si>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</si>
  <si>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</si>
  <si>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</si>
  <si>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</si>
  <si>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</si>
  <si>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ANALISTA PLANIFICACION Y DESARROLLO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</si>
  <si>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</si>
  <si>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</si>
  <si>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</si>
  <si>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</si>
  <si>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</si>
  <si>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</si>
  <si>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</si>
  <si>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</si>
  <si>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</si>
  <si>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</si>
  <si>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</si>
  <si>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</si>
  <si>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</si>
  <si>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</si>
  <si>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</si>
  <si>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</si>
  <si>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</si>
  <si>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</si>
  <si>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</si>
  <si>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</si>
  <si>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</si>
  <si>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</si>
  <si>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</si>
  <si>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</si>
  <si>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</si>
  <si>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</si>
  <si>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MERY JOSELYN FROMETA LARA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</si>
  <si>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</si>
  <si>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</si>
  <si>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</si>
  <si>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</si>
  <si>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</si>
  <si>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</si>
  <si>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</si>
  <si>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</si>
  <si>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</si>
  <si>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</si>
  <si>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</si>
  <si>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</si>
  <si>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ELIANA E. GOMEZ BAEZ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</si>
  <si>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</si>
  <si>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</si>
  <si>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</si>
  <si>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</si>
  <si>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</si>
  <si>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</si>
  <si>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</si>
  <si>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</si>
  <si>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</si>
  <si>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</si>
  <si>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</si>
  <si>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</si>
  <si>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TEODORO FELIZ FELIX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</si>
  <si>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</si>
  <si>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</si>
  <si>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</si>
  <si>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</si>
  <si>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</si>
  <si>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</si>
  <si>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</si>
  <si>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</si>
  <si>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</si>
  <si>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</si>
  <si>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</si>
  <si>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</si>
  <si>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</si>
  <si>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</si>
  <si>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</si>
  <si>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</si>
  <si>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</si>
  <si>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</si>
  <si>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</si>
  <si>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</si>
  <si>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</si>
  <si>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</si>
  <si>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</si>
  <si>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</si>
  <si>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</si>
  <si>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</si>
  <si>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</si>
  <si>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AUXILIAR INVESTIGACION ACCIDENTE AVIACION</t>
  </si>
  <si>
    <t>ENCARGADO DIVISION DE CONTABILIDAD</t>
  </si>
  <si>
    <t>INVESTIGADOR ACCIDENTES AVIACION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</si>
  <si>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</si>
  <si>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</si>
  <si>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</si>
  <si>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</si>
  <si>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ANALISTA DE PLANIFICACION Y DESARROLLO</t>
  </si>
  <si>
    <t>AUXILIAR INVESTIGACION ACCIDENTES AVIACION</t>
  </si>
  <si>
    <t>ENCARGADA DEPARTAMENTO TRANSPORTE AEREO</t>
  </si>
  <si>
    <t>INVESTIGADOR ACCIDENTESDE AVIACION</t>
  </si>
  <si>
    <t>TECNICO CONTROL DE BIENES</t>
  </si>
  <si>
    <t>ANALISTA DE ACUERDOS INTERNACIONALES</t>
  </si>
  <si>
    <t>ENCARGADO DIVISION SERVICIOS GENERALES</t>
  </si>
  <si>
    <t>COORDINADOR EMERGENCIA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</si>
  <si>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</si>
  <si>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</si>
  <si>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</si>
  <si>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</si>
  <si>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</si>
  <si>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</si>
  <si>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</si>
  <si>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 FACILITACION</t>
  </si>
  <si>
    <t>ENCARGADA DIVISION ASUNTOS Y LITIGIOS</t>
  </si>
  <si>
    <t>RESPONSABLE DE ACCESO A LA INFORMACION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</si>
  <si>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</si>
  <si>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</si>
  <si>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</si>
  <si>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</si>
  <si>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</si>
  <si>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</si>
  <si>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</si>
  <si>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</si>
  <si>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</si>
  <si>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</si>
  <si>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ANALISTA LEGAL DEL TRANSPORTE AEREO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</si>
  <si>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</si>
  <si>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</si>
  <si>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</si>
  <si>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</si>
  <si>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</si>
  <si>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</si>
  <si>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</si>
  <si>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</si>
  <si>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</si>
  <si>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</si>
  <si>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</si>
  <si>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</si>
  <si>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</si>
  <si>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</si>
  <si>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</si>
  <si>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</si>
  <si>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</si>
  <si>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>COORDINADORA ASUNTOS INTERNACIONALES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</si>
  <si>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</si>
  <si>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</si>
  <si>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</si>
  <si>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</si>
  <si>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</si>
  <si>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</si>
  <si>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</si>
  <si>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</si>
  <si>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 xml:space="preserve">INSPECTOR DE FACILITACION 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</si>
  <si>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</si>
  <si>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</si>
  <si>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</si>
  <si>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</si>
  <si>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</si>
  <si>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</si>
  <si>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</si>
  <si>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</si>
  <si>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ENERO 2022</t>
  </si>
  <si>
    <t>BRENDA CAROLINA DE LEON G.</t>
  </si>
  <si>
    <t>Fecha de registro: hasta el 04 de febrero del 2022. 09:00 a.m.</t>
  </si>
  <si>
    <t>Fecha de imputación: hasta el 31 de enero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</si>
</sst>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164" fontId="4" fillId="0" borderId="9" xfId="1" applyFont="1" applyFill="1" applyBorder="1" applyAlignment="1">
      <alignment horizontal="center"/>
    </xf>
    <xf numFmtId="164" fontId="4" fillId="0" borderId="9" xfId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164" fontId="10" fillId="0" borderId="9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0" xfId="0" applyFont="1"/>
    <xf numFmtId="0" fontId="8" fillId="2" borderId="1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11" fillId="0" borderId="0" xfId="0" applyFont="1"/>
    <xf numFmtId="0" fontId="11" fillId="0" borderId="0" xfId="0" applyFont="1" applyAlignment="1">
      <alignment vertical="center"/>
    </xf>
    <xf numFmtId="164" fontId="8" fillId="2" borderId="17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9" xfId="0" applyFont="1" applyFill="1" applyBorder="1"/>
    <xf numFmtId="164" fontId="10" fillId="0" borderId="20" xfId="1" applyFont="1" applyFill="1" applyBorder="1" applyAlignment="1">
      <alignment horizontal="center"/>
    </xf>
    <xf numFmtId="164" fontId="10" fillId="0" borderId="9" xfId="1" applyFont="1" applyFill="1" applyBorder="1"/>
    <xf numFmtId="164" fontId="10" fillId="0" borderId="19" xfId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194</xdr:row>
      <xdr:rowOff>0</xdr:rowOff>
    </xdr:from>
    <xdr:to>
      <xdr:col>2</xdr:col>
      <xdr:colOff>1838324</xdr:colOff>
      <xdr:row>200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193</xdr:row>
      <xdr:rowOff>171450</xdr:rowOff>
    </xdr:from>
    <xdr:to>
      <xdr:col>11</xdr:col>
      <xdr:colOff>828675</xdr:colOff>
      <xdr:row>199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156</xdr:row>
      <xdr:rowOff>57150</xdr:rowOff>
    </xdr:from>
    <xdr:to>
      <xdr:col>15</xdr:col>
      <xdr:colOff>81410</xdr:colOff>
      <xdr:row>159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78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05"/>
  <sheetViews>
    <sheetView showGridLines="0" tabSelected="1" topLeftCell="A184" zoomScaleNormal="100" workbookViewId="0">
      <selection activeCell="E198" sqref="E198"/>
    </sheetView>
  </sheetViews>
  <sheetFormatPr baseColWidth="10" defaultColWidth="11.42578125" defaultRowHeight="15" x14ac:dyDescent="0.25"/>
  <cols>
    <col min="1" max="1" width="5" style="6" bestFit="1" customWidth="1"/>
    <col min="2" max="2" width="30.28515625" style="6" customWidth="1"/>
    <col min="3" max="3" width="43.28515625" style="6" customWidth="1"/>
    <col min="4" max="4" width="33.7109375" style="6" customWidth="1"/>
    <col min="5" max="5" width="40.140625" style="6" customWidth="1"/>
    <col min="6" max="6" width="12.7109375" style="8" customWidth="1"/>
    <col min="7" max="7" width="14.140625" style="6" customWidth="1"/>
    <col min="8" max="8" width="10.28515625" style="6" customWidth="1"/>
    <col min="9" max="9" width="7.7109375" style="6" customWidth="1"/>
    <col min="10" max="10" width="12.28515625" style="7" customWidth="1"/>
    <col min="11" max="11" width="15.28515625" style="7" customWidth="1"/>
    <col min="12" max="12" width="18.5703125" style="6" customWidth="1"/>
    <col min="13" max="14" width="12" style="6" customWidth="1"/>
    <col min="15" max="15" width="14.5703125" style="6" customWidth="1"/>
    <col min="16" max="16" width="10.5703125" style="6" customWidth="1"/>
    <col min="17" max="17" width="13.7109375" style="6" customWidth="1"/>
    <col min="18" max="18" width="13.85546875" style="6" customWidth="1"/>
    <col min="19" max="16384" width="11.42578125" style="6"/>
  </cols>
  <sheetData>
    <row r="1" spans="1:18" ht="19.5" thickBot="1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8" ht="22.5" x14ac:dyDescent="0.3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</row>
    <row r="3" spans="1:18" ht="20.25" x14ac:dyDescent="0.3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1:18" ht="18.75" x14ac:dyDescent="0.3">
      <c r="A4" s="40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9.5" thickBot="1" x14ac:dyDescent="0.35">
      <c r="A5" s="31" t="s">
        <v>314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</row>
    <row r="6" spans="1:18" s="17" customFormat="1" ht="21.75" thickBot="1" x14ac:dyDescent="0.2">
      <c r="A6" s="11" t="s">
        <v>83</v>
      </c>
      <c r="B6" s="12" t="s">
        <v>3</v>
      </c>
      <c r="C6" s="12" t="s">
        <v>4</v>
      </c>
      <c r="D6" s="11" t="s">
        <v>99</v>
      </c>
      <c r="E6" s="13" t="s">
        <v>100</v>
      </c>
      <c r="F6" s="14" t="s">
        <v>238</v>
      </c>
      <c r="G6" s="15" t="s">
        <v>225</v>
      </c>
      <c r="H6" s="15" t="s">
        <v>226</v>
      </c>
      <c r="I6" s="15" t="s">
        <v>227</v>
      </c>
      <c r="J6" s="15" t="s">
        <v>228</v>
      </c>
      <c r="K6" s="15" t="s">
        <v>229</v>
      </c>
      <c r="L6" s="15" t="s">
        <v>230</v>
      </c>
      <c r="M6" s="15" t="s">
        <v>231</v>
      </c>
      <c r="N6" s="23" t="s">
        <v>232</v>
      </c>
      <c r="O6" s="16" t="s">
        <v>233</v>
      </c>
      <c r="P6" s="15" t="s">
        <v>234</v>
      </c>
      <c r="Q6" s="15" t="s">
        <v>236</v>
      </c>
      <c r="R6" s="15" t="s">
        <v>235</v>
      </c>
    </row>
    <row r="7" spans="1:18" s="19" customFormat="1" ht="12.75" x14ac:dyDescent="0.2">
      <c r="A7" s="5">
        <v>1</v>
      </c>
      <c r="B7" s="2" t="s">
        <v>136</v>
      </c>
      <c r="C7" s="2" t="s">
        <v>5</v>
      </c>
      <c r="D7" s="4" t="s">
        <v>272</v>
      </c>
      <c r="E7" s="4" t="s">
        <v>101</v>
      </c>
      <c r="F7" s="3" t="s">
        <v>239</v>
      </c>
      <c r="G7" s="20">
        <v>300000</v>
      </c>
      <c r="H7" s="20">
        <v>60244.84</v>
      </c>
      <c r="I7" s="20">
        <v>75</v>
      </c>
      <c r="J7" s="20">
        <f>G7*2.87%</f>
        <v>8610</v>
      </c>
      <c r="K7" s="21">
        <f>162625*3.04%</f>
        <v>4943.8</v>
      </c>
      <c r="L7" s="20">
        <v>6507.35</v>
      </c>
      <c r="M7" s="20">
        <v>0</v>
      </c>
      <c r="N7" s="20">
        <v>0</v>
      </c>
      <c r="O7" s="20">
        <v>0</v>
      </c>
      <c r="P7" s="20">
        <v>0</v>
      </c>
      <c r="Q7" s="20">
        <f>+H7+I7+J7+K7+L7+M7+N7+O7</f>
        <v>80380.990000000005</v>
      </c>
      <c r="R7" s="20">
        <f>SUM(G7+P7-Q7)</f>
        <v>219619.01</v>
      </c>
    </row>
    <row r="8" spans="1:18" s="19" customFormat="1" ht="12.75" x14ac:dyDescent="0.2">
      <c r="A8" s="1">
        <v>2</v>
      </c>
      <c r="B8" s="2" t="s">
        <v>8</v>
      </c>
      <c r="C8" s="2" t="s">
        <v>212</v>
      </c>
      <c r="D8" s="4" t="s">
        <v>125</v>
      </c>
      <c r="E8" s="4" t="s">
        <v>101</v>
      </c>
      <c r="F8" s="3" t="s">
        <v>240</v>
      </c>
      <c r="G8" s="20">
        <v>125000</v>
      </c>
      <c r="H8" s="20">
        <v>17688.53</v>
      </c>
      <c r="I8" s="20">
        <v>75</v>
      </c>
      <c r="J8" s="20">
        <f>+G8*2.87%</f>
        <v>3587.5</v>
      </c>
      <c r="K8" s="21">
        <f>+G8*3.04%</f>
        <v>3800</v>
      </c>
      <c r="L8" s="20">
        <v>0</v>
      </c>
      <c r="M8" s="47">
        <v>0</v>
      </c>
      <c r="N8" s="20">
        <v>0</v>
      </c>
      <c r="O8" s="20">
        <v>0</v>
      </c>
      <c r="P8" s="20">
        <v>1190.1199999999999</v>
      </c>
      <c r="Q8" s="20">
        <f>+H8+I8+J8+K8+L8+M8+N8+O8</f>
        <v>25151.03</v>
      </c>
      <c r="R8" s="20">
        <f>SUM(G8+P8-Q8)</f>
        <v>101039.09</v>
      </c>
    </row>
    <row r="9" spans="1:18" s="19" customFormat="1" ht="12.75" x14ac:dyDescent="0.2">
      <c r="A9" s="5">
        <v>3</v>
      </c>
      <c r="B9" s="2" t="s">
        <v>140</v>
      </c>
      <c r="C9" s="2" t="s">
        <v>84</v>
      </c>
      <c r="D9" s="4" t="s">
        <v>126</v>
      </c>
      <c r="E9" s="4" t="s">
        <v>101</v>
      </c>
      <c r="F9" s="3" t="s">
        <v>240</v>
      </c>
      <c r="G9" s="48">
        <v>136200</v>
      </c>
      <c r="H9" s="20">
        <v>20620.580000000002</v>
      </c>
      <c r="I9" s="20">
        <v>75</v>
      </c>
      <c r="J9" s="20">
        <f>+G9*2.87%</f>
        <v>3908.94</v>
      </c>
      <c r="K9" s="20">
        <f>+G9*3.04%</f>
        <v>4140.4799999999996</v>
      </c>
      <c r="L9" s="20">
        <v>357.47</v>
      </c>
      <c r="M9" s="20">
        <v>0</v>
      </c>
      <c r="N9" s="20">
        <v>0</v>
      </c>
      <c r="O9" s="20">
        <v>15000</v>
      </c>
      <c r="P9" s="20">
        <v>0</v>
      </c>
      <c r="Q9" s="20">
        <f>+H9+I9+J9+K9+L9+M9+N9+O9</f>
        <v>44102.47</v>
      </c>
      <c r="R9" s="20">
        <f>SUM(G9+P9-Q9)</f>
        <v>92097.53</v>
      </c>
    </row>
    <row r="10" spans="1:18" s="19" customFormat="1" ht="12.75" x14ac:dyDescent="0.2">
      <c r="A10" s="1">
        <v>4</v>
      </c>
      <c r="B10" s="2" t="s">
        <v>63</v>
      </c>
      <c r="C10" s="2" t="s">
        <v>296</v>
      </c>
      <c r="D10" s="4" t="s">
        <v>126</v>
      </c>
      <c r="E10" s="4" t="s">
        <v>101</v>
      </c>
      <c r="F10" s="3" t="s">
        <v>240</v>
      </c>
      <c r="G10" s="20">
        <v>100000</v>
      </c>
      <c r="H10" s="48">
        <v>12105.44</v>
      </c>
      <c r="I10" s="20">
        <v>75</v>
      </c>
      <c r="J10" s="20">
        <f>+G10*2.87%</f>
        <v>2870</v>
      </c>
      <c r="K10" s="21">
        <f>+G10*3.04%</f>
        <v>3040</v>
      </c>
      <c r="L10" s="20">
        <v>357.47</v>
      </c>
      <c r="M10" s="20">
        <v>0</v>
      </c>
      <c r="N10" s="20">
        <v>0</v>
      </c>
      <c r="O10" s="20">
        <v>0</v>
      </c>
      <c r="P10" s="20">
        <v>0</v>
      </c>
      <c r="Q10" s="20">
        <f>+H10+I10+J10+K10+L10+M10+N10+O10</f>
        <v>18447.910000000003</v>
      </c>
      <c r="R10" s="20">
        <f>SUM(G10+P10-Q10)</f>
        <v>81552.09</v>
      </c>
    </row>
    <row r="11" spans="1:18" s="19" customFormat="1" ht="12.75" x14ac:dyDescent="0.2">
      <c r="A11" s="5">
        <v>5</v>
      </c>
      <c r="B11" s="2" t="s">
        <v>174</v>
      </c>
      <c r="C11" s="2" t="s">
        <v>262</v>
      </c>
      <c r="D11" s="4" t="s">
        <v>125</v>
      </c>
      <c r="E11" s="4" t="s">
        <v>101</v>
      </c>
      <c r="F11" s="3" t="s">
        <v>240</v>
      </c>
      <c r="G11" s="48">
        <v>170000</v>
      </c>
      <c r="H11" s="20">
        <v>28677.59</v>
      </c>
      <c r="I11" s="20">
        <v>75</v>
      </c>
      <c r="J11" s="20">
        <f>+G11*2.87%</f>
        <v>4879</v>
      </c>
      <c r="K11" s="21">
        <f>162625*3.04%</f>
        <v>4943.8</v>
      </c>
      <c r="L11" s="20">
        <v>1072.42</v>
      </c>
      <c r="M11" s="20">
        <v>0</v>
      </c>
      <c r="N11" s="20">
        <v>0</v>
      </c>
      <c r="O11" s="20">
        <v>3000</v>
      </c>
      <c r="P11" s="20">
        <v>425.6</v>
      </c>
      <c r="Q11" s="20">
        <f>+H11+I11+J11+K11+L11+M11+N11+O11</f>
        <v>42647.81</v>
      </c>
      <c r="R11" s="20">
        <f>SUM(G11+P11-Q11)</f>
        <v>127777.79000000001</v>
      </c>
    </row>
    <row r="12" spans="1:18" s="19" customFormat="1" ht="12.75" x14ac:dyDescent="0.2">
      <c r="A12" s="1">
        <v>6</v>
      </c>
      <c r="B12" s="2" t="s">
        <v>142</v>
      </c>
      <c r="C12" s="2" t="s">
        <v>13</v>
      </c>
      <c r="D12" s="4" t="s">
        <v>126</v>
      </c>
      <c r="E12" s="4" t="s">
        <v>101</v>
      </c>
      <c r="F12" s="3" t="s">
        <v>239</v>
      </c>
      <c r="G12" s="48">
        <v>30000</v>
      </c>
      <c r="H12" s="20">
        <v>0</v>
      </c>
      <c r="I12" s="20">
        <v>75</v>
      </c>
      <c r="J12" s="20">
        <f>+G12*2.87%</f>
        <v>861</v>
      </c>
      <c r="K12" s="20">
        <f>+G12*3.04%</f>
        <v>912</v>
      </c>
      <c r="L12" s="20">
        <v>3181.45</v>
      </c>
      <c r="M12" s="20">
        <v>0</v>
      </c>
      <c r="N12" s="20">
        <v>0</v>
      </c>
      <c r="O12" s="20">
        <v>4292</v>
      </c>
      <c r="P12" s="20">
        <v>0</v>
      </c>
      <c r="Q12" s="20">
        <f>+H12+I12+J12+K12+L12+M12+N12+O12</f>
        <v>9321.4500000000007</v>
      </c>
      <c r="R12" s="20">
        <f>SUM(G12+P12-Q12)</f>
        <v>20678.55</v>
      </c>
    </row>
    <row r="13" spans="1:18" s="19" customFormat="1" ht="12.75" x14ac:dyDescent="0.2">
      <c r="A13" s="5">
        <v>7</v>
      </c>
      <c r="B13" s="2" t="s">
        <v>157</v>
      </c>
      <c r="C13" s="2" t="s">
        <v>203</v>
      </c>
      <c r="D13" s="4" t="s">
        <v>272</v>
      </c>
      <c r="E13" s="4" t="s">
        <v>268</v>
      </c>
      <c r="F13" s="3" t="s">
        <v>240</v>
      </c>
      <c r="G13" s="48">
        <v>215000</v>
      </c>
      <c r="H13" s="20">
        <v>39604.71</v>
      </c>
      <c r="I13" s="20">
        <v>75</v>
      </c>
      <c r="J13" s="20">
        <f>+G13*2.87%</f>
        <v>6170.5</v>
      </c>
      <c r="K13" s="21">
        <f>162625*3.04%</f>
        <v>4943.8</v>
      </c>
      <c r="L13" s="20">
        <v>19138.84</v>
      </c>
      <c r="M13" s="20">
        <v>0</v>
      </c>
      <c r="N13" s="20">
        <v>0</v>
      </c>
      <c r="O13" s="20">
        <v>0</v>
      </c>
      <c r="P13" s="20">
        <v>0</v>
      </c>
      <c r="Q13" s="20">
        <f>+H13+I13+J13+K13+L13+M13+N13+O13</f>
        <v>69932.850000000006</v>
      </c>
      <c r="R13" s="20">
        <f>SUM(G13+P13-Q13)</f>
        <v>145067.15</v>
      </c>
    </row>
    <row r="14" spans="1:18" s="19" customFormat="1" ht="12.75" x14ac:dyDescent="0.2">
      <c r="A14" s="1">
        <v>8</v>
      </c>
      <c r="B14" s="2" t="s">
        <v>19</v>
      </c>
      <c r="C14" s="2" t="s">
        <v>241</v>
      </c>
      <c r="D14" s="4" t="s">
        <v>125</v>
      </c>
      <c r="E14" s="4" t="s">
        <v>268</v>
      </c>
      <c r="F14" s="3" t="s">
        <v>239</v>
      </c>
      <c r="G14" s="20">
        <v>85000</v>
      </c>
      <c r="H14" s="20">
        <v>8279.5300000000007</v>
      </c>
      <c r="I14" s="20">
        <v>115</v>
      </c>
      <c r="J14" s="20">
        <f>+G14*2.87%</f>
        <v>2439.5</v>
      </c>
      <c r="K14" s="21">
        <f>+G14*3.04%</f>
        <v>2584</v>
      </c>
      <c r="L14" s="20">
        <v>1072.42</v>
      </c>
      <c r="M14" s="47">
        <v>1350.12</v>
      </c>
      <c r="N14" s="20">
        <v>0</v>
      </c>
      <c r="O14" s="20">
        <v>7592.43</v>
      </c>
      <c r="P14" s="20">
        <v>0</v>
      </c>
      <c r="Q14" s="20">
        <f>+H14+I14+J14+K14+L14+M14+N14+O14</f>
        <v>23433</v>
      </c>
      <c r="R14" s="20">
        <f>SUM(G14+P14-Q14)</f>
        <v>61567</v>
      </c>
    </row>
    <row r="15" spans="1:18" s="19" customFormat="1" ht="12.75" x14ac:dyDescent="0.2">
      <c r="A15" s="5">
        <v>9</v>
      </c>
      <c r="B15" s="2" t="s">
        <v>201</v>
      </c>
      <c r="C15" s="2" t="s">
        <v>297</v>
      </c>
      <c r="D15" s="4" t="s">
        <v>126</v>
      </c>
      <c r="E15" s="4" t="s">
        <v>268</v>
      </c>
      <c r="F15" s="3" t="s">
        <v>240</v>
      </c>
      <c r="G15" s="48">
        <v>77924</v>
      </c>
      <c r="H15" s="20">
        <v>6912.61</v>
      </c>
      <c r="I15" s="20">
        <v>75</v>
      </c>
      <c r="J15" s="20">
        <f>+G15*2.87%</f>
        <v>2236.4187999999999</v>
      </c>
      <c r="K15" s="20">
        <f>+G15*3.04%</f>
        <v>2368.8896</v>
      </c>
      <c r="L15" s="20">
        <v>6379.61</v>
      </c>
      <c r="M15" s="20">
        <v>0</v>
      </c>
      <c r="N15" s="20">
        <v>0</v>
      </c>
      <c r="O15" s="20">
        <v>0</v>
      </c>
      <c r="P15" s="20">
        <v>0</v>
      </c>
      <c r="Q15" s="20">
        <f>+H15+I15+J15+K15+L15+M15+N15+O15</f>
        <v>17972.528399999999</v>
      </c>
      <c r="R15" s="20">
        <f>SUM(G15+P15-Q15)</f>
        <v>59951.471600000004</v>
      </c>
    </row>
    <row r="16" spans="1:18" s="19" customFormat="1" ht="12.75" x14ac:dyDescent="0.2">
      <c r="A16" s="1">
        <v>10</v>
      </c>
      <c r="B16" s="2" t="s">
        <v>293</v>
      </c>
      <c r="C16" s="2" t="s">
        <v>264</v>
      </c>
      <c r="D16" s="4" t="s">
        <v>126</v>
      </c>
      <c r="E16" s="4" t="s">
        <v>268</v>
      </c>
      <c r="F16" s="3" t="s">
        <v>240</v>
      </c>
      <c r="G16" s="48">
        <v>45000</v>
      </c>
      <c r="H16" s="20">
        <v>1148.33</v>
      </c>
      <c r="I16" s="20">
        <v>75</v>
      </c>
      <c r="J16" s="20">
        <f>+G16*2.87%</f>
        <v>1291.5</v>
      </c>
      <c r="K16" s="20">
        <f>+G16*3.04%</f>
        <v>1368</v>
      </c>
      <c r="L16" s="20">
        <v>0</v>
      </c>
      <c r="M16" s="20">
        <v>0</v>
      </c>
      <c r="N16" s="20">
        <v>0</v>
      </c>
      <c r="O16" s="20">
        <v>6500</v>
      </c>
      <c r="P16" s="20">
        <v>0</v>
      </c>
      <c r="Q16" s="20">
        <f>+H16+I16+J16+K16+L16+M16+N16+O16</f>
        <v>10382.83</v>
      </c>
      <c r="R16" s="20">
        <f>SUM(G16+P16-Q16)</f>
        <v>34617.17</v>
      </c>
    </row>
    <row r="17" spans="1:18" s="19" customFormat="1" ht="12.75" x14ac:dyDescent="0.2">
      <c r="A17" s="5">
        <v>11</v>
      </c>
      <c r="B17" s="2" t="s">
        <v>97</v>
      </c>
      <c r="C17" s="2" t="s">
        <v>307</v>
      </c>
      <c r="D17" s="4" t="s">
        <v>125</v>
      </c>
      <c r="E17" s="4" t="s">
        <v>268</v>
      </c>
      <c r="F17" s="3" t="s">
        <v>240</v>
      </c>
      <c r="G17" s="20">
        <v>65000</v>
      </c>
      <c r="H17" s="20">
        <v>3713.51</v>
      </c>
      <c r="I17" s="20">
        <v>95</v>
      </c>
      <c r="J17" s="20">
        <f>+G17*2.87%</f>
        <v>1865.5</v>
      </c>
      <c r="K17" s="21">
        <f>+G17*3.04%</f>
        <v>1976</v>
      </c>
      <c r="L17" s="20">
        <v>2859.78</v>
      </c>
      <c r="M17" s="47">
        <v>4050.36</v>
      </c>
      <c r="N17" s="20">
        <v>0</v>
      </c>
      <c r="O17" s="20">
        <v>0</v>
      </c>
      <c r="P17" s="20">
        <v>0</v>
      </c>
      <c r="Q17" s="20">
        <f>+H17+I17+J17+K17+L17+M17+N17+O17</f>
        <v>14560.150000000001</v>
      </c>
      <c r="R17" s="20">
        <f>SUM(G17+P17-Q17)</f>
        <v>50439.85</v>
      </c>
    </row>
    <row r="18" spans="1:18" s="19" customFormat="1" ht="12.75" x14ac:dyDescent="0.2">
      <c r="A18" s="1">
        <v>12</v>
      </c>
      <c r="B18" s="2" t="s">
        <v>58</v>
      </c>
      <c r="C18" s="2" t="s">
        <v>10</v>
      </c>
      <c r="D18" s="4" t="s">
        <v>126</v>
      </c>
      <c r="E18" s="4" t="s">
        <v>268</v>
      </c>
      <c r="F18" s="3" t="s">
        <v>240</v>
      </c>
      <c r="G18" s="20">
        <v>32000</v>
      </c>
      <c r="H18" s="20">
        <v>0</v>
      </c>
      <c r="I18" s="20">
        <v>75</v>
      </c>
      <c r="J18" s="20">
        <f>+G18*2.87%</f>
        <v>918.4</v>
      </c>
      <c r="K18" s="21">
        <f>+G18*3.04%</f>
        <v>972.8</v>
      </c>
      <c r="L18" s="20">
        <v>0</v>
      </c>
      <c r="M18" s="20">
        <v>0</v>
      </c>
      <c r="N18" s="20">
        <v>0</v>
      </c>
      <c r="O18" s="20">
        <v>1000</v>
      </c>
      <c r="P18" s="20">
        <v>0</v>
      </c>
      <c r="Q18" s="20">
        <f>+H18+I18+J18+K18+L18+M18+N18+O18</f>
        <v>2966.2</v>
      </c>
      <c r="R18" s="20">
        <f>SUM(G18+P18-Q18)</f>
        <v>29033.8</v>
      </c>
    </row>
    <row r="19" spans="1:18" s="19" customFormat="1" ht="12.75" x14ac:dyDescent="0.2">
      <c r="A19" s="5">
        <v>13</v>
      </c>
      <c r="B19" s="2" t="s">
        <v>80</v>
      </c>
      <c r="C19" s="2" t="s">
        <v>21</v>
      </c>
      <c r="D19" s="4" t="s">
        <v>272</v>
      </c>
      <c r="E19" s="4" t="s">
        <v>102</v>
      </c>
      <c r="F19" s="3" t="s">
        <v>239</v>
      </c>
      <c r="G19" s="20">
        <v>200000</v>
      </c>
      <c r="H19" s="20">
        <v>35962.339999999997</v>
      </c>
      <c r="I19" s="20">
        <v>75</v>
      </c>
      <c r="J19" s="20">
        <f>+G19*2.87%</f>
        <v>5740</v>
      </c>
      <c r="K19" s="21">
        <f>162625*3.04%</f>
        <v>4943.8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>+H19+I19+J19+K19+L19+M19+N19+O19</f>
        <v>46721.14</v>
      </c>
      <c r="R19" s="20">
        <f>SUM(G19+P19-Q19)</f>
        <v>153278.85999999999</v>
      </c>
    </row>
    <row r="20" spans="1:18" s="19" customFormat="1" ht="12.75" x14ac:dyDescent="0.2">
      <c r="A20" s="1">
        <v>14</v>
      </c>
      <c r="B20" s="2" t="s">
        <v>6</v>
      </c>
      <c r="C20" s="2" t="s">
        <v>242</v>
      </c>
      <c r="D20" s="4" t="s">
        <v>125</v>
      </c>
      <c r="E20" s="4" t="s">
        <v>102</v>
      </c>
      <c r="F20" s="3" t="s">
        <v>239</v>
      </c>
      <c r="G20" s="20">
        <v>105000</v>
      </c>
      <c r="H20" s="20">
        <v>13281.56</v>
      </c>
      <c r="I20" s="20">
        <v>115</v>
      </c>
      <c r="J20" s="20">
        <f>+G20*2.87%</f>
        <v>3013.5</v>
      </c>
      <c r="K20" s="21">
        <f>+G20*3.04%</f>
        <v>3192</v>
      </c>
      <c r="L20" s="20">
        <v>4518.3599999999997</v>
      </c>
      <c r="M20" s="20">
        <v>0</v>
      </c>
      <c r="N20" s="20">
        <v>0</v>
      </c>
      <c r="O20" s="20">
        <v>1000</v>
      </c>
      <c r="P20" s="20">
        <v>0</v>
      </c>
      <c r="Q20" s="20">
        <f>+H20+I20+J20+K20+L20+M20+N20+O20</f>
        <v>25120.42</v>
      </c>
      <c r="R20" s="20">
        <f>SUM(G20+P20-Q20)</f>
        <v>79879.58</v>
      </c>
    </row>
    <row r="21" spans="1:18" s="19" customFormat="1" ht="12.75" x14ac:dyDescent="0.2">
      <c r="A21" s="5">
        <v>15</v>
      </c>
      <c r="B21" s="2" t="s">
        <v>22</v>
      </c>
      <c r="C21" s="2" t="s">
        <v>245</v>
      </c>
      <c r="D21" s="4" t="s">
        <v>126</v>
      </c>
      <c r="E21" s="4" t="s">
        <v>102</v>
      </c>
      <c r="F21" s="3" t="s">
        <v>239</v>
      </c>
      <c r="G21" s="20">
        <v>88000</v>
      </c>
      <c r="H21" s="20">
        <v>9282.74</v>
      </c>
      <c r="I21" s="20">
        <v>75</v>
      </c>
      <c r="J21" s="20">
        <f>+G21*2.87%</f>
        <v>2525.6</v>
      </c>
      <c r="K21" s="21">
        <f>+G21*3.04%</f>
        <v>2675.2</v>
      </c>
      <c r="L21" s="20">
        <v>7010.34</v>
      </c>
      <c r="M21" s="20">
        <v>0</v>
      </c>
      <c r="N21" s="20">
        <v>0</v>
      </c>
      <c r="O21" s="20">
        <v>0</v>
      </c>
      <c r="P21" s="20">
        <v>0</v>
      </c>
      <c r="Q21" s="20">
        <f>+H21+I21+J21+K21+L21+M21+N21+O21</f>
        <v>21568.880000000001</v>
      </c>
      <c r="R21" s="20">
        <f>SUM(G21+P21-Q21)</f>
        <v>66431.12</v>
      </c>
    </row>
    <row r="22" spans="1:18" s="19" customFormat="1" ht="12.75" x14ac:dyDescent="0.2">
      <c r="A22" s="1">
        <v>16</v>
      </c>
      <c r="B22" s="2" t="s">
        <v>69</v>
      </c>
      <c r="C22" s="2" t="s">
        <v>253</v>
      </c>
      <c r="D22" s="4" t="s">
        <v>126</v>
      </c>
      <c r="E22" s="4" t="s">
        <v>102</v>
      </c>
      <c r="F22" s="3" t="s">
        <v>239</v>
      </c>
      <c r="G22" s="20">
        <v>88000</v>
      </c>
      <c r="H22" s="20">
        <v>9282.74</v>
      </c>
      <c r="I22" s="20">
        <v>195</v>
      </c>
      <c r="J22" s="20">
        <f>+G22*2.87%</f>
        <v>2525.6</v>
      </c>
      <c r="K22" s="21">
        <f>+G22*3.04%</f>
        <v>2675.2</v>
      </c>
      <c r="L22" s="20">
        <v>1994.69</v>
      </c>
      <c r="M22" s="20">
        <v>0</v>
      </c>
      <c r="N22" s="20">
        <v>0</v>
      </c>
      <c r="O22" s="20">
        <v>13571.64</v>
      </c>
      <c r="P22" s="20">
        <v>0</v>
      </c>
      <c r="Q22" s="20">
        <f>+H22+I22+J22+K22+L22+M22+N22+O22</f>
        <v>30244.87</v>
      </c>
      <c r="R22" s="20">
        <f>SUM(G22+P22-Q22)</f>
        <v>57755.130000000005</v>
      </c>
    </row>
    <row r="23" spans="1:18" s="19" customFormat="1" ht="12.75" x14ac:dyDescent="0.2">
      <c r="A23" s="5">
        <v>17</v>
      </c>
      <c r="B23" s="2" t="s">
        <v>7</v>
      </c>
      <c r="C23" s="2" t="s">
        <v>243</v>
      </c>
      <c r="D23" s="4" t="s">
        <v>125</v>
      </c>
      <c r="E23" s="4" t="s">
        <v>102</v>
      </c>
      <c r="F23" s="3" t="s">
        <v>239</v>
      </c>
      <c r="G23" s="20">
        <v>60000</v>
      </c>
      <c r="H23" s="20">
        <v>3248.63</v>
      </c>
      <c r="I23" s="20">
        <v>75</v>
      </c>
      <c r="J23" s="20">
        <f>+G23*2.87%</f>
        <v>1722</v>
      </c>
      <c r="K23" s="21">
        <f>+G23*3.04%</f>
        <v>1824</v>
      </c>
      <c r="L23" s="20">
        <v>0</v>
      </c>
      <c r="M23" s="47">
        <v>1350.12</v>
      </c>
      <c r="N23" s="20">
        <v>0</v>
      </c>
      <c r="O23" s="20">
        <v>0</v>
      </c>
      <c r="P23" s="20">
        <v>0</v>
      </c>
      <c r="Q23" s="20">
        <f>+H23+I23+J23+K23+L23+M23+N23+O23</f>
        <v>8219.75</v>
      </c>
      <c r="R23" s="20">
        <f>SUM(G23+P23-Q23)</f>
        <v>51780.25</v>
      </c>
    </row>
    <row r="24" spans="1:18" s="19" customFormat="1" ht="12.75" x14ac:dyDescent="0.2">
      <c r="A24" s="1">
        <v>18</v>
      </c>
      <c r="B24" s="2" t="s">
        <v>62</v>
      </c>
      <c r="C24" s="2" t="s">
        <v>251</v>
      </c>
      <c r="D24" s="4" t="s">
        <v>125</v>
      </c>
      <c r="E24" s="4" t="s">
        <v>102</v>
      </c>
      <c r="F24" s="3" t="s">
        <v>239</v>
      </c>
      <c r="G24" s="20">
        <v>60000</v>
      </c>
      <c r="H24" s="20">
        <v>3486.65</v>
      </c>
      <c r="I24" s="20">
        <v>135</v>
      </c>
      <c r="J24" s="20">
        <f>+G24*2.87%</f>
        <v>1722</v>
      </c>
      <c r="K24" s="21">
        <f>+G24*3.04%</f>
        <v>1824</v>
      </c>
      <c r="L24" s="20">
        <v>714.95</v>
      </c>
      <c r="M24" s="20">
        <v>0</v>
      </c>
      <c r="N24" s="20">
        <v>0</v>
      </c>
      <c r="O24" s="20">
        <v>9077.43</v>
      </c>
      <c r="P24" s="20">
        <v>0</v>
      </c>
      <c r="Q24" s="20">
        <f>+H24+I24+J24+K24+L24+M24+N24+O24</f>
        <v>16960.03</v>
      </c>
      <c r="R24" s="20">
        <f>SUM(G24+P24-Q24)</f>
        <v>43039.97</v>
      </c>
    </row>
    <row r="25" spans="1:18" s="19" customFormat="1" ht="12.75" x14ac:dyDescent="0.2">
      <c r="A25" s="5">
        <v>19</v>
      </c>
      <c r="B25" s="2" t="s">
        <v>45</v>
      </c>
      <c r="C25" s="2" t="s">
        <v>10</v>
      </c>
      <c r="D25" s="4" t="s">
        <v>126</v>
      </c>
      <c r="E25" s="4" t="s">
        <v>102</v>
      </c>
      <c r="F25" s="3" t="s">
        <v>240</v>
      </c>
      <c r="G25" s="20">
        <v>58740</v>
      </c>
      <c r="H25" s="20">
        <v>3249.54</v>
      </c>
      <c r="I25" s="20">
        <v>75</v>
      </c>
      <c r="J25" s="20">
        <f>+G25*2.87%</f>
        <v>1685.838</v>
      </c>
      <c r="K25" s="21">
        <f>+G25*3.04%</f>
        <v>1785.6959999999999</v>
      </c>
      <c r="L25" s="20">
        <v>0</v>
      </c>
      <c r="M25" s="20">
        <v>0</v>
      </c>
      <c r="N25" s="20">
        <v>0</v>
      </c>
      <c r="O25" s="20">
        <v>2000</v>
      </c>
      <c r="P25" s="20">
        <v>0</v>
      </c>
      <c r="Q25" s="20">
        <f>+H25+I25+J25+K25+L25+M25+N25+O25</f>
        <v>8796.0740000000005</v>
      </c>
      <c r="R25" s="20">
        <f>SUM(G25+P25-Q25)</f>
        <v>49943.925999999999</v>
      </c>
    </row>
    <row r="26" spans="1:18" s="19" customFormat="1" ht="12.75" x14ac:dyDescent="0.2">
      <c r="A26" s="1">
        <v>20</v>
      </c>
      <c r="B26" s="2" t="s">
        <v>64</v>
      </c>
      <c r="C26" s="2" t="s">
        <v>252</v>
      </c>
      <c r="D26" s="4" t="s">
        <v>126</v>
      </c>
      <c r="E26" s="4" t="s">
        <v>108</v>
      </c>
      <c r="F26" s="3" t="s">
        <v>240</v>
      </c>
      <c r="G26" s="20">
        <v>170000</v>
      </c>
      <c r="H26" s="20">
        <v>28380.06</v>
      </c>
      <c r="I26" s="20">
        <v>75</v>
      </c>
      <c r="J26" s="20">
        <f>+G26*2.87%</f>
        <v>4879</v>
      </c>
      <c r="K26" s="21">
        <f>162625*3.04%</f>
        <v>4943.8</v>
      </c>
      <c r="L26" s="20">
        <v>0</v>
      </c>
      <c r="M26" s="47">
        <v>1350.12</v>
      </c>
      <c r="N26" s="20">
        <v>0</v>
      </c>
      <c r="O26" s="20">
        <v>10000</v>
      </c>
      <c r="P26" s="20">
        <v>0</v>
      </c>
      <c r="Q26" s="20">
        <f>+H26+I26+J26+K26+L26+M26+N26+O26</f>
        <v>49627.98</v>
      </c>
      <c r="R26" s="20">
        <f>SUM(G26+P26-Q26)</f>
        <v>120372.01999999999</v>
      </c>
    </row>
    <row r="27" spans="1:18" s="19" customFormat="1" ht="12.75" x14ac:dyDescent="0.2">
      <c r="A27" s="5">
        <v>21</v>
      </c>
      <c r="B27" s="2" t="s">
        <v>143</v>
      </c>
      <c r="C27" s="2" t="s">
        <v>298</v>
      </c>
      <c r="D27" s="4" t="s">
        <v>126</v>
      </c>
      <c r="E27" s="4" t="s">
        <v>108</v>
      </c>
      <c r="F27" s="3" t="s">
        <v>240</v>
      </c>
      <c r="G27" s="20">
        <v>65000</v>
      </c>
      <c r="H27" s="20">
        <v>4427.58</v>
      </c>
      <c r="I27" s="20">
        <v>75</v>
      </c>
      <c r="J27" s="20">
        <f>+G27*2.87%</f>
        <v>1865.5</v>
      </c>
      <c r="K27" s="20">
        <f>+G27*3.04%</f>
        <v>1976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f>+H27+I27+J27+K27+L27+M27+N27+O27</f>
        <v>8344.08</v>
      </c>
      <c r="R27" s="20">
        <f>SUM(G27+P27-Q27)</f>
        <v>56655.92</v>
      </c>
    </row>
    <row r="28" spans="1:18" s="19" customFormat="1" ht="12.75" x14ac:dyDescent="0.2">
      <c r="A28" s="1">
        <v>22</v>
      </c>
      <c r="B28" s="2" t="s">
        <v>122</v>
      </c>
      <c r="C28" s="2" t="s">
        <v>297</v>
      </c>
      <c r="D28" s="4" t="s">
        <v>126</v>
      </c>
      <c r="E28" s="4" t="s">
        <v>108</v>
      </c>
      <c r="F28" s="3" t="s">
        <v>240</v>
      </c>
      <c r="G28" s="48">
        <v>65000</v>
      </c>
      <c r="H28" s="20">
        <v>4427.55</v>
      </c>
      <c r="I28" s="20">
        <v>75</v>
      </c>
      <c r="J28" s="20">
        <f>+G28*2.87%</f>
        <v>1865.5</v>
      </c>
      <c r="K28" s="21">
        <f>+G28*3.04%</f>
        <v>1976</v>
      </c>
      <c r="L28" s="20">
        <v>564.79999999999995</v>
      </c>
      <c r="M28" s="20">
        <v>0</v>
      </c>
      <c r="N28" s="20">
        <v>0</v>
      </c>
      <c r="O28" s="20">
        <v>6623.05</v>
      </c>
      <c r="P28" s="20">
        <v>0</v>
      </c>
      <c r="Q28" s="20">
        <f>+H28+I28+J28+K28+L28+M28+N28+O28</f>
        <v>15531.899999999998</v>
      </c>
      <c r="R28" s="20">
        <f>SUM(G28+P28-Q28)</f>
        <v>49468.100000000006</v>
      </c>
    </row>
    <row r="29" spans="1:18" s="19" customFormat="1" ht="12.75" x14ac:dyDescent="0.2">
      <c r="A29" s="5">
        <v>23</v>
      </c>
      <c r="B29" s="2" t="s">
        <v>187</v>
      </c>
      <c r="C29" s="2" t="s">
        <v>299</v>
      </c>
      <c r="D29" s="4" t="s">
        <v>126</v>
      </c>
      <c r="E29" s="4" t="s">
        <v>108</v>
      </c>
      <c r="F29" s="3" t="s">
        <v>240</v>
      </c>
      <c r="G29" s="48">
        <v>65000</v>
      </c>
      <c r="H29" s="20">
        <v>4427.55</v>
      </c>
      <c r="I29" s="20">
        <v>75</v>
      </c>
      <c r="J29" s="20">
        <f>+G29*2.87%</f>
        <v>1865.5</v>
      </c>
      <c r="K29" s="20">
        <f>+G29*3.04%</f>
        <v>1976</v>
      </c>
      <c r="L29" s="20">
        <v>0</v>
      </c>
      <c r="M29" s="20">
        <v>0</v>
      </c>
      <c r="N29" s="20">
        <v>0</v>
      </c>
      <c r="O29" s="20">
        <v>13002.79</v>
      </c>
      <c r="P29" s="20">
        <v>0</v>
      </c>
      <c r="Q29" s="20">
        <f>+H29+I29+J29+K29+L29+M29+N29+O29</f>
        <v>21346.84</v>
      </c>
      <c r="R29" s="20">
        <f>SUM(G29+P29-Q29)</f>
        <v>43653.16</v>
      </c>
    </row>
    <row r="30" spans="1:18" s="19" customFormat="1" ht="12.75" x14ac:dyDescent="0.2">
      <c r="A30" s="1">
        <v>24</v>
      </c>
      <c r="B30" s="2" t="s">
        <v>40</v>
      </c>
      <c r="C30" s="2" t="s">
        <v>10</v>
      </c>
      <c r="D30" s="4" t="s">
        <v>125</v>
      </c>
      <c r="E30" s="4" t="s">
        <v>108</v>
      </c>
      <c r="F30" s="3" t="s">
        <v>240</v>
      </c>
      <c r="G30" s="20">
        <v>70000</v>
      </c>
      <c r="H30" s="20">
        <v>5130.43</v>
      </c>
      <c r="I30" s="20">
        <v>75</v>
      </c>
      <c r="J30" s="20">
        <f>+G30*2.87%</f>
        <v>2009</v>
      </c>
      <c r="K30" s="21">
        <f>+G30*3.04%</f>
        <v>2128</v>
      </c>
      <c r="L30" s="20">
        <v>3217.25</v>
      </c>
      <c r="M30" s="47">
        <v>1350.12</v>
      </c>
      <c r="N30" s="20">
        <v>0</v>
      </c>
      <c r="O30" s="20">
        <v>0</v>
      </c>
      <c r="P30" s="20">
        <v>0</v>
      </c>
      <c r="Q30" s="20">
        <f>+H30+I30+J30+K30+L30+M30+N30+O30</f>
        <v>13909.8</v>
      </c>
      <c r="R30" s="20">
        <f>SUM(G30+P30-Q30)</f>
        <v>56090.2</v>
      </c>
    </row>
    <row r="31" spans="1:18" s="19" customFormat="1" ht="12.75" x14ac:dyDescent="0.2">
      <c r="A31" s="5">
        <v>25</v>
      </c>
      <c r="B31" s="2" t="s">
        <v>37</v>
      </c>
      <c r="C31" s="2" t="s">
        <v>10</v>
      </c>
      <c r="D31" s="4" t="s">
        <v>126</v>
      </c>
      <c r="E31" s="4" t="s">
        <v>108</v>
      </c>
      <c r="F31" s="3" t="s">
        <v>240</v>
      </c>
      <c r="G31" s="20">
        <v>32000</v>
      </c>
      <c r="H31" s="20">
        <v>0</v>
      </c>
      <c r="I31" s="20">
        <v>95</v>
      </c>
      <c r="J31" s="20">
        <f>+G31*2.87%</f>
        <v>918.4</v>
      </c>
      <c r="K31" s="21">
        <f>+G31*3.04%</f>
        <v>972.8</v>
      </c>
      <c r="L31" s="20">
        <v>1787.36</v>
      </c>
      <c r="M31" s="20">
        <v>0</v>
      </c>
      <c r="N31" s="20">
        <v>0</v>
      </c>
      <c r="O31" s="20">
        <v>3615.54</v>
      </c>
      <c r="P31" s="20">
        <v>0</v>
      </c>
      <c r="Q31" s="20">
        <f>+H31+I31+J31+K31+L31+M31+N31+O31</f>
        <v>7389.0999999999995</v>
      </c>
      <c r="R31" s="20">
        <f>SUM(G31+P31-Q31)</f>
        <v>24610.9</v>
      </c>
    </row>
    <row r="32" spans="1:18" s="19" customFormat="1" ht="12.75" x14ac:dyDescent="0.2">
      <c r="A32" s="1">
        <v>26</v>
      </c>
      <c r="B32" s="2" t="s">
        <v>138</v>
      </c>
      <c r="C32" s="2" t="s">
        <v>259</v>
      </c>
      <c r="D32" s="4" t="s">
        <v>126</v>
      </c>
      <c r="E32" s="4" t="s">
        <v>103</v>
      </c>
      <c r="F32" s="3" t="s">
        <v>240</v>
      </c>
      <c r="G32" s="48">
        <v>170000</v>
      </c>
      <c r="H32" s="20">
        <v>28677.59</v>
      </c>
      <c r="I32" s="20">
        <v>75</v>
      </c>
      <c r="J32" s="20">
        <f>+G32*2.87%</f>
        <v>4879</v>
      </c>
      <c r="K32" s="21">
        <f>162625*3.04%</f>
        <v>4943.8</v>
      </c>
      <c r="L32" s="20">
        <v>0</v>
      </c>
      <c r="M32" s="20">
        <v>1350.12</v>
      </c>
      <c r="N32" s="20">
        <v>0</v>
      </c>
      <c r="O32" s="20">
        <v>20000</v>
      </c>
      <c r="P32" s="20">
        <v>0</v>
      </c>
      <c r="Q32" s="20">
        <f>+H32+I32+J32+K32+L32+M32+N32+O32</f>
        <v>59925.51</v>
      </c>
      <c r="R32" s="20">
        <f>SUM(G32+P32-Q32)</f>
        <v>110074.48999999999</v>
      </c>
    </row>
    <row r="33" spans="1:19" s="19" customFormat="1" ht="12.75" x14ac:dyDescent="0.2">
      <c r="A33" s="5">
        <v>27</v>
      </c>
      <c r="B33" s="2" t="s">
        <v>273</v>
      </c>
      <c r="C33" s="2" t="s">
        <v>254</v>
      </c>
      <c r="D33" s="4" t="s">
        <v>126</v>
      </c>
      <c r="E33" s="4" t="s">
        <v>103</v>
      </c>
      <c r="F33" s="3" t="s">
        <v>239</v>
      </c>
      <c r="G33" s="20">
        <v>55000</v>
      </c>
      <c r="H33" s="20">
        <v>2381.16</v>
      </c>
      <c r="I33" s="20">
        <v>75</v>
      </c>
      <c r="J33" s="20">
        <f>+G33*2.87%</f>
        <v>1578.5</v>
      </c>
      <c r="K33" s="21">
        <f>+G33*3.04%</f>
        <v>1672</v>
      </c>
      <c r="L33" s="20">
        <v>0</v>
      </c>
      <c r="M33" s="47">
        <v>1350.12</v>
      </c>
      <c r="N33" s="20">
        <v>0</v>
      </c>
      <c r="O33" s="20">
        <v>10287.5</v>
      </c>
      <c r="P33" s="20"/>
      <c r="Q33" s="20">
        <f>+H33+I33+J33+K33+L33+M33+N33+O33</f>
        <v>17344.28</v>
      </c>
      <c r="R33" s="20">
        <f>SUM(G33+P33-Q33)</f>
        <v>37655.72</v>
      </c>
    </row>
    <row r="34" spans="1:19" s="19" customFormat="1" ht="12.75" x14ac:dyDescent="0.2">
      <c r="A34" s="1">
        <v>28</v>
      </c>
      <c r="B34" s="2" t="s">
        <v>9</v>
      </c>
      <c r="C34" s="2" t="s">
        <v>264</v>
      </c>
      <c r="D34" s="4" t="s">
        <v>125</v>
      </c>
      <c r="E34" s="4" t="s">
        <v>103</v>
      </c>
      <c r="F34" s="3" t="s">
        <v>240</v>
      </c>
      <c r="G34" s="20">
        <v>55000</v>
      </c>
      <c r="H34" s="20">
        <v>2381.16</v>
      </c>
      <c r="I34" s="20">
        <v>135</v>
      </c>
      <c r="J34" s="20">
        <f>+G34*2.87%</f>
        <v>1578.5</v>
      </c>
      <c r="K34" s="21">
        <f>+G34*3.04%</f>
        <v>1672</v>
      </c>
      <c r="L34" s="20">
        <v>714.95</v>
      </c>
      <c r="M34" s="47">
        <v>1350.12</v>
      </c>
      <c r="N34" s="20">
        <v>0</v>
      </c>
      <c r="O34" s="20">
        <v>13162.24</v>
      </c>
      <c r="P34" s="20">
        <v>0</v>
      </c>
      <c r="Q34" s="20">
        <f>+H34+I34+J34+K34+L34+M34+N34+O34</f>
        <v>20993.97</v>
      </c>
      <c r="R34" s="20">
        <f>SUM(G34+P34-Q34)</f>
        <v>34006.03</v>
      </c>
    </row>
    <row r="35" spans="1:19" s="19" customFormat="1" ht="12.75" x14ac:dyDescent="0.2">
      <c r="A35" s="5">
        <v>29</v>
      </c>
      <c r="B35" s="2" t="s">
        <v>180</v>
      </c>
      <c r="C35" s="2" t="s">
        <v>163</v>
      </c>
      <c r="D35" s="4" t="s">
        <v>126</v>
      </c>
      <c r="E35" s="4" t="s">
        <v>103</v>
      </c>
      <c r="F35" s="3" t="s">
        <v>240</v>
      </c>
      <c r="G35" s="20">
        <v>42000</v>
      </c>
      <c r="H35" s="20">
        <v>724.92</v>
      </c>
      <c r="I35" s="20">
        <v>75</v>
      </c>
      <c r="J35" s="20">
        <f>+G35*2.87%</f>
        <v>1205.4000000000001</v>
      </c>
      <c r="K35" s="20">
        <f>+G35*3.04%</f>
        <v>1276.8</v>
      </c>
      <c r="L35" s="20">
        <v>10053.35</v>
      </c>
      <c r="M35" s="20">
        <v>0</v>
      </c>
      <c r="N35" s="20">
        <v>0</v>
      </c>
      <c r="O35" s="20">
        <v>11679.2</v>
      </c>
      <c r="P35" s="20">
        <v>0</v>
      </c>
      <c r="Q35" s="20">
        <f>+H35+I35+J35+K35+L35+M35+N35+O35</f>
        <v>25014.670000000002</v>
      </c>
      <c r="R35" s="20">
        <f>SUM(G35+P35-Q35)</f>
        <v>16985.329999999998</v>
      </c>
      <c r="S35" s="22"/>
    </row>
    <row r="36" spans="1:19" s="19" customFormat="1" ht="12.75" x14ac:dyDescent="0.2">
      <c r="A36" s="1">
        <v>30</v>
      </c>
      <c r="B36" s="2" t="s">
        <v>184</v>
      </c>
      <c r="C36" s="2" t="s">
        <v>289</v>
      </c>
      <c r="D36" s="4" t="s">
        <v>126</v>
      </c>
      <c r="E36" s="4" t="s">
        <v>103</v>
      </c>
      <c r="F36" s="3" t="s">
        <v>240</v>
      </c>
      <c r="G36" s="48">
        <v>50000</v>
      </c>
      <c r="H36" s="20">
        <v>1854</v>
      </c>
      <c r="I36" s="20">
        <v>75</v>
      </c>
      <c r="J36" s="20">
        <f>+G36*2.87%</f>
        <v>1435</v>
      </c>
      <c r="K36" s="20">
        <f>+G36*3.04%</f>
        <v>1520</v>
      </c>
      <c r="L36" s="20">
        <v>1129.5899999999999</v>
      </c>
      <c r="M36" s="20">
        <v>0</v>
      </c>
      <c r="N36" s="20">
        <v>0</v>
      </c>
      <c r="O36" s="20">
        <v>0</v>
      </c>
      <c r="P36" s="20">
        <v>0</v>
      </c>
      <c r="Q36" s="20">
        <f>+H36+I36+J36+K36+L36+M36+N36+O36</f>
        <v>6013.59</v>
      </c>
      <c r="R36" s="20">
        <f>SUM(G36+P36-Q36)</f>
        <v>43986.41</v>
      </c>
    </row>
    <row r="37" spans="1:19" s="19" customFormat="1" ht="12.75" x14ac:dyDescent="0.2">
      <c r="A37" s="5">
        <v>31</v>
      </c>
      <c r="B37" s="2" t="s">
        <v>216</v>
      </c>
      <c r="C37" s="2" t="s">
        <v>95</v>
      </c>
      <c r="D37" s="4" t="s">
        <v>126</v>
      </c>
      <c r="E37" s="4" t="s">
        <v>103</v>
      </c>
      <c r="F37" s="3" t="s">
        <v>240</v>
      </c>
      <c r="G37" s="48">
        <v>33000</v>
      </c>
      <c r="H37" s="20">
        <v>0</v>
      </c>
      <c r="I37" s="20">
        <v>75</v>
      </c>
      <c r="J37" s="20">
        <f>+G37*2.87%</f>
        <v>947.1</v>
      </c>
      <c r="K37" s="20">
        <f>+G37*3.04%</f>
        <v>1003.2</v>
      </c>
      <c r="L37" s="20">
        <v>0</v>
      </c>
      <c r="M37" s="20">
        <v>0</v>
      </c>
      <c r="N37" s="20">
        <v>0</v>
      </c>
      <c r="O37" s="20">
        <v>3126.51</v>
      </c>
      <c r="P37" s="20">
        <v>0</v>
      </c>
      <c r="Q37" s="20">
        <f>+H37+I37+J37+K37+L37+M37+N37+O37</f>
        <v>5151.8100000000004</v>
      </c>
      <c r="R37" s="20">
        <f>SUM(G37+P37-Q37)</f>
        <v>27848.19</v>
      </c>
    </row>
    <row r="38" spans="1:19" s="19" customFormat="1" ht="12.75" x14ac:dyDescent="0.2">
      <c r="A38" s="1">
        <v>32</v>
      </c>
      <c r="B38" s="2" t="s">
        <v>294</v>
      </c>
      <c r="C38" s="2" t="s">
        <v>95</v>
      </c>
      <c r="D38" s="4" t="s">
        <v>126</v>
      </c>
      <c r="E38" s="4" t="s">
        <v>103</v>
      </c>
      <c r="F38" s="3" t="s">
        <v>240</v>
      </c>
      <c r="G38" s="48">
        <v>26000</v>
      </c>
      <c r="H38" s="20">
        <v>0</v>
      </c>
      <c r="I38" s="20">
        <v>75</v>
      </c>
      <c r="J38" s="20">
        <f>+G38*2.87%</f>
        <v>746.2</v>
      </c>
      <c r="K38" s="20">
        <f>+G38*3.04%</f>
        <v>790.4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>+H38+I38+J38+K38+L38+M38+N38+O38</f>
        <v>1611.6</v>
      </c>
      <c r="R38" s="20">
        <f>SUM(G38+P38-Q38)</f>
        <v>24388.400000000001</v>
      </c>
    </row>
    <row r="39" spans="1:19" s="19" customFormat="1" ht="12.75" x14ac:dyDescent="0.2">
      <c r="A39" s="5">
        <v>33</v>
      </c>
      <c r="B39" s="2" t="s">
        <v>312</v>
      </c>
      <c r="C39" s="2" t="s">
        <v>95</v>
      </c>
      <c r="D39" s="4" t="s">
        <v>126</v>
      </c>
      <c r="E39" s="4" t="s">
        <v>103</v>
      </c>
      <c r="F39" s="3" t="s">
        <v>239</v>
      </c>
      <c r="G39" s="48">
        <v>26000</v>
      </c>
      <c r="H39" s="20">
        <v>0</v>
      </c>
      <c r="I39" s="20">
        <v>75</v>
      </c>
      <c r="J39" s="20">
        <f>+G39*2.87%</f>
        <v>746.2</v>
      </c>
      <c r="K39" s="20">
        <f>+G39*3.04%</f>
        <v>790.4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>+H39+I39+J39+K39+L39+M39+N39+O39</f>
        <v>1611.6</v>
      </c>
      <c r="R39" s="20">
        <f>SUM(G39+P39-Q39)</f>
        <v>24388.400000000001</v>
      </c>
    </row>
    <row r="40" spans="1:19" s="19" customFormat="1" ht="12.75" x14ac:dyDescent="0.2">
      <c r="A40" s="1">
        <v>34</v>
      </c>
      <c r="B40" s="2" t="s">
        <v>214</v>
      </c>
      <c r="C40" s="2" t="s">
        <v>38</v>
      </c>
      <c r="D40" s="4" t="s">
        <v>126</v>
      </c>
      <c r="E40" s="4" t="s">
        <v>103</v>
      </c>
      <c r="F40" s="3" t="s">
        <v>240</v>
      </c>
      <c r="G40" s="48">
        <v>30000</v>
      </c>
      <c r="H40" s="20">
        <v>0</v>
      </c>
      <c r="I40" s="20">
        <v>75</v>
      </c>
      <c r="J40" s="20">
        <f>+G40*2.87%</f>
        <v>861</v>
      </c>
      <c r="K40" s="20">
        <f>+G40*3.04%</f>
        <v>912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>+H40+I40+J40+K40+L40+M40+N40+O40</f>
        <v>1848</v>
      </c>
      <c r="R40" s="20">
        <f>SUM(G40+P40-Q40)</f>
        <v>28152</v>
      </c>
    </row>
    <row r="41" spans="1:19" s="19" customFormat="1" ht="12.75" x14ac:dyDescent="0.2">
      <c r="A41" s="5">
        <v>35</v>
      </c>
      <c r="B41" s="2" t="s">
        <v>74</v>
      </c>
      <c r="C41" s="2" t="s">
        <v>68</v>
      </c>
      <c r="D41" s="4" t="s">
        <v>126</v>
      </c>
      <c r="E41" s="4" t="s">
        <v>103</v>
      </c>
      <c r="F41" s="3" t="s">
        <v>240</v>
      </c>
      <c r="G41" s="20">
        <v>40000</v>
      </c>
      <c r="H41" s="20">
        <v>442.65</v>
      </c>
      <c r="I41" s="20">
        <v>75</v>
      </c>
      <c r="J41" s="20">
        <f>+G41*2.87%</f>
        <v>1148</v>
      </c>
      <c r="K41" s="21">
        <f>+G41*3.04%</f>
        <v>1216</v>
      </c>
      <c r="L41" s="20">
        <v>1994.69</v>
      </c>
      <c r="M41" s="20">
        <v>0</v>
      </c>
      <c r="N41" s="47">
        <v>4694.08</v>
      </c>
      <c r="O41" s="20">
        <v>14903.26</v>
      </c>
      <c r="P41" s="20">
        <v>0</v>
      </c>
      <c r="Q41" s="20">
        <f>+H41+I41+J41+K41+L41+M41+N41+O41</f>
        <v>24473.68</v>
      </c>
      <c r="R41" s="20">
        <f>SUM(G41+P41-Q41)</f>
        <v>15526.32</v>
      </c>
    </row>
    <row r="42" spans="1:19" s="19" customFormat="1" ht="12.75" x14ac:dyDescent="0.2">
      <c r="A42" s="1">
        <v>36</v>
      </c>
      <c r="B42" s="2" t="s">
        <v>178</v>
      </c>
      <c r="C42" s="2" t="s">
        <v>194</v>
      </c>
      <c r="D42" s="4" t="s">
        <v>126</v>
      </c>
      <c r="E42" s="4" t="s">
        <v>103</v>
      </c>
      <c r="F42" s="3" t="s">
        <v>239</v>
      </c>
      <c r="G42" s="48">
        <v>25000</v>
      </c>
      <c r="H42" s="20">
        <v>0</v>
      </c>
      <c r="I42" s="20">
        <v>75</v>
      </c>
      <c r="J42" s="20">
        <f>+G42*2.87%</f>
        <v>717.5</v>
      </c>
      <c r="K42" s="20">
        <f>+G42*3.04%</f>
        <v>760</v>
      </c>
      <c r="L42" s="20">
        <v>0</v>
      </c>
      <c r="M42" s="20">
        <v>0</v>
      </c>
      <c r="N42" s="20">
        <v>0</v>
      </c>
      <c r="O42" s="20">
        <v>2000</v>
      </c>
      <c r="P42" s="20">
        <v>0</v>
      </c>
      <c r="Q42" s="20">
        <f>+H42+I42+J42+K42+L42+M42+N42+O42</f>
        <v>3552.5</v>
      </c>
      <c r="R42" s="20">
        <f>SUM(G42+P42-Q42)</f>
        <v>21447.5</v>
      </c>
    </row>
    <row r="43" spans="1:19" s="19" customFormat="1" ht="12.75" x14ac:dyDescent="0.2">
      <c r="A43" s="5">
        <v>37</v>
      </c>
      <c r="B43" s="2" t="s">
        <v>88</v>
      </c>
      <c r="C43" s="2" t="s">
        <v>258</v>
      </c>
      <c r="D43" s="4" t="s">
        <v>126</v>
      </c>
      <c r="E43" s="4" t="s">
        <v>107</v>
      </c>
      <c r="F43" s="3" t="s">
        <v>240</v>
      </c>
      <c r="G43" s="48">
        <v>170000</v>
      </c>
      <c r="H43" s="20">
        <v>28677.59</v>
      </c>
      <c r="I43" s="20">
        <v>75</v>
      </c>
      <c r="J43" s="20">
        <f>+G43*2.87%</f>
        <v>4879</v>
      </c>
      <c r="K43" s="21">
        <f>162625*3.04%</f>
        <v>4943.8</v>
      </c>
      <c r="L43" s="20">
        <v>14581.34</v>
      </c>
      <c r="M43" s="20">
        <v>0</v>
      </c>
      <c r="N43" s="20">
        <v>0</v>
      </c>
      <c r="O43" s="20">
        <v>0</v>
      </c>
      <c r="P43" s="20">
        <v>0</v>
      </c>
      <c r="Q43" s="20">
        <f>+H43+I43+J43+K43+L43+M43+N43+O43</f>
        <v>53156.729999999996</v>
      </c>
      <c r="R43" s="20">
        <f>SUM(G43+P43-Q43)</f>
        <v>116843.27</v>
      </c>
    </row>
    <row r="44" spans="1:19" s="19" customFormat="1" ht="12.75" x14ac:dyDescent="0.2">
      <c r="A44" s="1">
        <v>38</v>
      </c>
      <c r="B44" s="2" t="s">
        <v>27</v>
      </c>
      <c r="C44" s="2" t="s">
        <v>246</v>
      </c>
      <c r="D44" s="4" t="s">
        <v>125</v>
      </c>
      <c r="E44" s="4" t="s">
        <v>107</v>
      </c>
      <c r="F44" s="3" t="s">
        <v>239</v>
      </c>
      <c r="G44" s="20">
        <v>85000</v>
      </c>
      <c r="H44" s="20">
        <v>8577.06</v>
      </c>
      <c r="I44" s="20">
        <v>75</v>
      </c>
      <c r="J44" s="20">
        <f>+G44*2.87%</f>
        <v>2439.5</v>
      </c>
      <c r="K44" s="21">
        <f>+G44*3.04%</f>
        <v>2584</v>
      </c>
      <c r="L44" s="20">
        <v>1787.36</v>
      </c>
      <c r="M44" s="20">
        <v>0</v>
      </c>
      <c r="N44" s="20">
        <v>0</v>
      </c>
      <c r="O44" s="20">
        <v>0</v>
      </c>
      <c r="P44" s="20">
        <v>0</v>
      </c>
      <c r="Q44" s="20">
        <f>+H44+I44+J44+K44+L44+M44+N44+O44</f>
        <v>15462.92</v>
      </c>
      <c r="R44" s="49">
        <f>+G44-Q44+P44</f>
        <v>69537.08</v>
      </c>
    </row>
    <row r="45" spans="1:19" s="19" customFormat="1" ht="12.75" x14ac:dyDescent="0.2">
      <c r="A45" s="5">
        <v>39</v>
      </c>
      <c r="B45" s="2" t="s">
        <v>47</v>
      </c>
      <c r="C45" s="2" t="s">
        <v>246</v>
      </c>
      <c r="D45" s="4" t="s">
        <v>125</v>
      </c>
      <c r="E45" s="4" t="s">
        <v>107</v>
      </c>
      <c r="F45" s="3" t="s">
        <v>240</v>
      </c>
      <c r="G45" s="20">
        <v>85000</v>
      </c>
      <c r="H45" s="20">
        <v>8577.06</v>
      </c>
      <c r="I45" s="20">
        <v>115</v>
      </c>
      <c r="J45" s="20">
        <f>+G45*2.87%</f>
        <v>2439.5</v>
      </c>
      <c r="K45" s="21">
        <f>+G45*3.04%</f>
        <v>2584</v>
      </c>
      <c r="L45" s="20">
        <v>1429.89</v>
      </c>
      <c r="M45" s="20">
        <v>0</v>
      </c>
      <c r="N45" s="20">
        <v>0</v>
      </c>
      <c r="O45" s="20">
        <v>3000</v>
      </c>
      <c r="P45" s="20">
        <v>0</v>
      </c>
      <c r="Q45" s="20">
        <f>+H45+I45+J45+K45+L45+M45+N45+O45</f>
        <v>18145.449999999997</v>
      </c>
      <c r="R45" s="20">
        <f>SUM(G45+P45-Q45)</f>
        <v>66854.55</v>
      </c>
    </row>
    <row r="46" spans="1:19" s="19" customFormat="1" ht="12.75" x14ac:dyDescent="0.2">
      <c r="A46" s="1">
        <v>40</v>
      </c>
      <c r="B46" s="2" t="s">
        <v>60</v>
      </c>
      <c r="C46" s="2" t="s">
        <v>246</v>
      </c>
      <c r="D46" s="4" t="s">
        <v>125</v>
      </c>
      <c r="E46" s="4" t="s">
        <v>107</v>
      </c>
      <c r="F46" s="3" t="s">
        <v>240</v>
      </c>
      <c r="G46" s="20">
        <v>85000</v>
      </c>
      <c r="H46" s="20">
        <v>8279.5300000000007</v>
      </c>
      <c r="I46" s="20">
        <v>115</v>
      </c>
      <c r="J46" s="20">
        <f>+G46*2.87%</f>
        <v>2439.5</v>
      </c>
      <c r="K46" s="21">
        <f>+G46*3.04%</f>
        <v>2584</v>
      </c>
      <c r="L46" s="20">
        <v>5719.56</v>
      </c>
      <c r="M46" s="47">
        <v>1350.12</v>
      </c>
      <c r="N46" s="20">
        <v>0</v>
      </c>
      <c r="O46" s="20">
        <v>4197.43</v>
      </c>
      <c r="P46" s="20">
        <v>0</v>
      </c>
      <c r="Q46" s="20">
        <f>+H46+I46+J46+K46+L46+M46+N46+O46</f>
        <v>24685.14</v>
      </c>
      <c r="R46" s="20">
        <f>SUM(G46+P46-Q46)</f>
        <v>60314.86</v>
      </c>
    </row>
    <row r="47" spans="1:19" s="19" customFormat="1" ht="12.75" x14ac:dyDescent="0.2">
      <c r="A47" s="5">
        <v>41</v>
      </c>
      <c r="B47" s="2" t="s">
        <v>283</v>
      </c>
      <c r="C47" s="2" t="s">
        <v>246</v>
      </c>
      <c r="D47" s="4" t="s">
        <v>126</v>
      </c>
      <c r="E47" s="4" t="s">
        <v>107</v>
      </c>
      <c r="F47" s="3" t="s">
        <v>240</v>
      </c>
      <c r="G47" s="48">
        <v>65000</v>
      </c>
      <c r="H47" s="20">
        <v>4427.55</v>
      </c>
      <c r="I47" s="20">
        <v>75</v>
      </c>
      <c r="J47" s="20">
        <f>+G47*2.87%</f>
        <v>1865.5</v>
      </c>
      <c r="K47" s="20">
        <f>+G47*3.04%</f>
        <v>1976</v>
      </c>
      <c r="L47" s="20">
        <v>1072.42</v>
      </c>
      <c r="M47" s="20">
        <v>0</v>
      </c>
      <c r="N47" s="20">
        <v>0</v>
      </c>
      <c r="O47" s="20">
        <v>2000</v>
      </c>
      <c r="P47" s="20">
        <v>0</v>
      </c>
      <c r="Q47" s="20">
        <f>+H47+I47+J47+K47+L47+M47+N47+O47</f>
        <v>11416.47</v>
      </c>
      <c r="R47" s="20">
        <f>SUM(G47+P47-Q47)</f>
        <v>53583.53</v>
      </c>
      <c r="S47" s="22"/>
    </row>
    <row r="48" spans="1:19" s="19" customFormat="1" ht="12.75" x14ac:dyDescent="0.2">
      <c r="A48" s="1">
        <v>42</v>
      </c>
      <c r="B48" s="2" t="s">
        <v>189</v>
      </c>
      <c r="C48" s="2" t="s">
        <v>301</v>
      </c>
      <c r="D48" s="4" t="s">
        <v>126</v>
      </c>
      <c r="E48" s="4" t="s">
        <v>107</v>
      </c>
      <c r="F48" s="3" t="s">
        <v>240</v>
      </c>
      <c r="G48" s="48">
        <v>47000</v>
      </c>
      <c r="H48" s="20">
        <v>1252.08</v>
      </c>
      <c r="I48" s="20">
        <v>75</v>
      </c>
      <c r="J48" s="20">
        <f>+G48*2.87%</f>
        <v>1348.9</v>
      </c>
      <c r="K48" s="20">
        <f>+G48*3.04%</f>
        <v>1428.8</v>
      </c>
      <c r="L48" s="20">
        <v>1637.21</v>
      </c>
      <c r="M48" s="20">
        <v>1350.12</v>
      </c>
      <c r="N48" s="20">
        <v>0</v>
      </c>
      <c r="O48" s="20">
        <v>5706.17</v>
      </c>
      <c r="P48" s="20">
        <v>0</v>
      </c>
      <c r="Q48" s="20">
        <f>+H48+I48+J48+K48+L48+M48+N48+O48</f>
        <v>12798.279999999999</v>
      </c>
      <c r="R48" s="20">
        <f>SUM(G48+P48-Q48)</f>
        <v>34201.72</v>
      </c>
    </row>
    <row r="49" spans="1:19" s="19" customFormat="1" ht="12.75" x14ac:dyDescent="0.2">
      <c r="A49" s="5">
        <v>43</v>
      </c>
      <c r="B49" s="2" t="s">
        <v>218</v>
      </c>
      <c r="C49" s="2" t="s">
        <v>223</v>
      </c>
      <c r="D49" s="4" t="s">
        <v>126</v>
      </c>
      <c r="E49" s="4" t="s">
        <v>107</v>
      </c>
      <c r="F49" s="3" t="s">
        <v>240</v>
      </c>
      <c r="G49" s="48">
        <v>85000</v>
      </c>
      <c r="H49" s="20">
        <v>8577.06</v>
      </c>
      <c r="I49" s="20">
        <v>75</v>
      </c>
      <c r="J49" s="20">
        <f>+G49*2.87%</f>
        <v>2439.5</v>
      </c>
      <c r="K49" s="20">
        <f>+G49*3.04%</f>
        <v>2584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>+H49+I49+J49+K49+L49+M49+N49+O49</f>
        <v>13675.56</v>
      </c>
      <c r="R49" s="20">
        <f>SUM(G49+P49-Q49)</f>
        <v>71324.44</v>
      </c>
    </row>
    <row r="50" spans="1:19" s="19" customFormat="1" ht="12.75" x14ac:dyDescent="0.2">
      <c r="A50" s="1">
        <v>44</v>
      </c>
      <c r="B50" s="2" t="s">
        <v>219</v>
      </c>
      <c r="C50" s="2" t="s">
        <v>224</v>
      </c>
      <c r="D50" s="4" t="s">
        <v>126</v>
      </c>
      <c r="E50" s="4" t="s">
        <v>107</v>
      </c>
      <c r="F50" s="3" t="s">
        <v>239</v>
      </c>
      <c r="G50" s="48">
        <v>60000</v>
      </c>
      <c r="H50" s="20">
        <v>3486.65</v>
      </c>
      <c r="I50" s="20">
        <v>75</v>
      </c>
      <c r="J50" s="20">
        <f>+G50*2.87%</f>
        <v>1722</v>
      </c>
      <c r="K50" s="20">
        <f>+G50*3.04%</f>
        <v>1824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>+H50+I50+J50+K50+L50+M50+N50+O50</f>
        <v>7107.65</v>
      </c>
      <c r="R50" s="20">
        <f>SUM(G50+P50-Q50)</f>
        <v>52892.35</v>
      </c>
    </row>
    <row r="51" spans="1:19" s="19" customFormat="1" x14ac:dyDescent="0.25">
      <c r="A51" s="5">
        <v>45</v>
      </c>
      <c r="B51" s="2" t="s">
        <v>221</v>
      </c>
      <c r="C51" s="2" t="s">
        <v>95</v>
      </c>
      <c r="D51" s="4" t="s">
        <v>126</v>
      </c>
      <c r="E51" s="4" t="s">
        <v>107</v>
      </c>
      <c r="F51" s="3" t="s">
        <v>240</v>
      </c>
      <c r="G51" s="48">
        <v>30000</v>
      </c>
      <c r="H51" s="20">
        <v>0</v>
      </c>
      <c r="I51" s="20">
        <v>75</v>
      </c>
      <c r="J51" s="20">
        <f>+G51*2.87%</f>
        <v>861</v>
      </c>
      <c r="K51" s="20">
        <f>+G51*3.04%</f>
        <v>912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>+H51+I51+J51+K51+L51+M51+N51+O51</f>
        <v>1848</v>
      </c>
      <c r="R51" s="20">
        <f>SUM(G51+P51-Q51)</f>
        <v>28152</v>
      </c>
      <c r="S51" s="6"/>
    </row>
    <row r="52" spans="1:19" s="19" customFormat="1" ht="12.75" x14ac:dyDescent="0.2">
      <c r="A52" s="1">
        <v>46</v>
      </c>
      <c r="B52" s="2" t="s">
        <v>288</v>
      </c>
      <c r="C52" s="2" t="s">
        <v>13</v>
      </c>
      <c r="D52" s="4" t="s">
        <v>126</v>
      </c>
      <c r="E52" s="4" t="s">
        <v>107</v>
      </c>
      <c r="F52" s="3" t="s">
        <v>239</v>
      </c>
      <c r="G52" s="48">
        <v>25000</v>
      </c>
      <c r="H52" s="20">
        <v>0</v>
      </c>
      <c r="I52" s="20">
        <v>75</v>
      </c>
      <c r="J52" s="20">
        <f>+G52*2.87%</f>
        <v>717.5</v>
      </c>
      <c r="K52" s="20">
        <f>+G52*3.04%</f>
        <v>760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f>+H52+I52+J52+K52+L52+M52+N52+O52</f>
        <v>1552.5</v>
      </c>
      <c r="R52" s="20">
        <f>SUM(G52+P52-Q52)</f>
        <v>23447.5</v>
      </c>
    </row>
    <row r="53" spans="1:19" s="19" customFormat="1" ht="12.75" x14ac:dyDescent="0.2">
      <c r="A53" s="5">
        <v>47</v>
      </c>
      <c r="B53" s="46" t="s">
        <v>315</v>
      </c>
      <c r="C53" s="2" t="s">
        <v>264</v>
      </c>
      <c r="D53" s="4" t="s">
        <v>126</v>
      </c>
      <c r="E53" s="4" t="s">
        <v>107</v>
      </c>
      <c r="F53" s="3" t="s">
        <v>240</v>
      </c>
      <c r="G53" s="48">
        <v>45000</v>
      </c>
      <c r="H53" s="20">
        <v>1148.33</v>
      </c>
      <c r="I53" s="20">
        <v>75</v>
      </c>
      <c r="J53" s="20">
        <f>+G53*2.87%</f>
        <v>1291.5</v>
      </c>
      <c r="K53" s="20">
        <f>+G53*3.04%</f>
        <v>1368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f>+H53+I53+J53+K53+L53+M53+N53+O53</f>
        <v>3882.83</v>
      </c>
      <c r="R53" s="20">
        <f>SUM(G53+P53-Q53)</f>
        <v>41117.17</v>
      </c>
    </row>
    <row r="54" spans="1:19" s="19" customFormat="1" ht="12.75" x14ac:dyDescent="0.2">
      <c r="A54" s="1">
        <v>48</v>
      </c>
      <c r="B54" s="2" t="s">
        <v>175</v>
      </c>
      <c r="C54" s="2" t="s">
        <v>263</v>
      </c>
      <c r="D54" s="4" t="s">
        <v>126</v>
      </c>
      <c r="E54" s="4" t="s">
        <v>171</v>
      </c>
      <c r="F54" s="3" t="s">
        <v>239</v>
      </c>
      <c r="G54" s="48">
        <v>170000</v>
      </c>
      <c r="H54" s="20">
        <v>28677.59</v>
      </c>
      <c r="I54" s="20">
        <v>75</v>
      </c>
      <c r="J54" s="20">
        <f>+G54*2.87%</f>
        <v>4879</v>
      </c>
      <c r="K54" s="21">
        <f>162625*3.04%</f>
        <v>4943.8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f>+H54+I54+J54+K54+L54+M54+N54+O54</f>
        <v>38575.39</v>
      </c>
      <c r="R54" s="20">
        <f>SUM(G54+P54-Q54)</f>
        <v>131424.60999999999</v>
      </c>
    </row>
    <row r="55" spans="1:19" s="19" customFormat="1" ht="12.75" x14ac:dyDescent="0.2">
      <c r="A55" s="5">
        <v>49</v>
      </c>
      <c r="B55" s="2" t="s">
        <v>72</v>
      </c>
      <c r="C55" s="2" t="s">
        <v>98</v>
      </c>
      <c r="D55" s="4" t="s">
        <v>126</v>
      </c>
      <c r="E55" s="4" t="s">
        <v>171</v>
      </c>
      <c r="F55" s="3" t="s">
        <v>239</v>
      </c>
      <c r="G55" s="20">
        <v>85000</v>
      </c>
      <c r="H55" s="20">
        <v>8279.5300000000007</v>
      </c>
      <c r="I55" s="20">
        <v>95</v>
      </c>
      <c r="J55" s="20">
        <f>+G55*2.87%</f>
        <v>2439.5</v>
      </c>
      <c r="K55" s="21">
        <f>+G55*3.04%</f>
        <v>2584</v>
      </c>
      <c r="L55" s="20">
        <v>1787.36</v>
      </c>
      <c r="M55" s="47">
        <v>1350.12</v>
      </c>
      <c r="N55" s="20">
        <v>0</v>
      </c>
      <c r="O55" s="20">
        <v>3168.68</v>
      </c>
      <c r="P55" s="20">
        <v>0</v>
      </c>
      <c r="Q55" s="20">
        <f>+H55+I55+J55+K55+L55+M55+N55+O55</f>
        <v>19704.190000000002</v>
      </c>
      <c r="R55" s="20">
        <f>SUM(G55+P55-Q55)</f>
        <v>65295.81</v>
      </c>
    </row>
    <row r="56" spans="1:19" s="19" customFormat="1" ht="12.75" x14ac:dyDescent="0.2">
      <c r="A56" s="1">
        <v>50</v>
      </c>
      <c r="B56" s="2" t="s">
        <v>151</v>
      </c>
      <c r="C56" s="2" t="s">
        <v>164</v>
      </c>
      <c r="D56" s="4" t="s">
        <v>126</v>
      </c>
      <c r="E56" s="4" t="s">
        <v>169</v>
      </c>
      <c r="F56" s="3" t="s">
        <v>239</v>
      </c>
      <c r="G56" s="48">
        <v>42000</v>
      </c>
      <c r="H56" s="20">
        <v>724.92</v>
      </c>
      <c r="I56" s="20">
        <v>75</v>
      </c>
      <c r="J56" s="20">
        <f>+G56*2.87%</f>
        <v>1205.4000000000001</v>
      </c>
      <c r="K56" s="20">
        <f>+G56*3.04%</f>
        <v>1276.8</v>
      </c>
      <c r="L56" s="20">
        <v>0</v>
      </c>
      <c r="M56" s="20">
        <v>0</v>
      </c>
      <c r="N56" s="20">
        <v>0</v>
      </c>
      <c r="O56" s="20">
        <v>7933.76</v>
      </c>
      <c r="P56" s="20">
        <v>0</v>
      </c>
      <c r="Q56" s="20">
        <f>+H56+I56+J56+K56+L56+M56+N56+O56</f>
        <v>11215.880000000001</v>
      </c>
      <c r="R56" s="20">
        <f>SUM(G56+P56-Q56)</f>
        <v>30784.12</v>
      </c>
    </row>
    <row r="57" spans="1:19" s="19" customFormat="1" ht="12.75" x14ac:dyDescent="0.2">
      <c r="A57" s="5">
        <v>51</v>
      </c>
      <c r="B57" s="2" t="s">
        <v>31</v>
      </c>
      <c r="C57" s="2" t="s">
        <v>26</v>
      </c>
      <c r="D57" s="4" t="s">
        <v>125</v>
      </c>
      <c r="E57" s="4" t="s">
        <v>169</v>
      </c>
      <c r="F57" s="3" t="s">
        <v>239</v>
      </c>
      <c r="G57" s="20">
        <v>47000</v>
      </c>
      <c r="H57" s="20">
        <v>1252.08</v>
      </c>
      <c r="I57" s="20">
        <v>95</v>
      </c>
      <c r="J57" s="20">
        <f>+G57*2.87%</f>
        <v>1348.9</v>
      </c>
      <c r="K57" s="21">
        <f>+G57*3.04%</f>
        <v>1428.8</v>
      </c>
      <c r="L57" s="20">
        <v>2502.31</v>
      </c>
      <c r="M57" s="47">
        <v>1350.12</v>
      </c>
      <c r="N57" s="47">
        <v>6224.06</v>
      </c>
      <c r="O57" s="20">
        <v>15733.19</v>
      </c>
      <c r="P57" s="20">
        <v>0</v>
      </c>
      <c r="Q57" s="20">
        <f>+H57+I57+J57+K57+L57+M57+N57+O57</f>
        <v>29934.46</v>
      </c>
      <c r="R57" s="20">
        <f>SUM(G57+P57-Q57)</f>
        <v>17065.54</v>
      </c>
    </row>
    <row r="58" spans="1:19" s="19" customFormat="1" ht="12.75" x14ac:dyDescent="0.2">
      <c r="A58" s="1">
        <v>52</v>
      </c>
      <c r="B58" s="2" t="s">
        <v>25</v>
      </c>
      <c r="C58" s="2" t="s">
        <v>26</v>
      </c>
      <c r="D58" s="4" t="s">
        <v>126</v>
      </c>
      <c r="E58" s="4" t="s">
        <v>169</v>
      </c>
      <c r="F58" s="3" t="s">
        <v>239</v>
      </c>
      <c r="G58" s="20">
        <v>42000</v>
      </c>
      <c r="H58" s="20">
        <v>724.92</v>
      </c>
      <c r="I58" s="20">
        <v>95</v>
      </c>
      <c r="J58" s="20">
        <f>+G58*2.87%</f>
        <v>1205.4000000000001</v>
      </c>
      <c r="K58" s="21">
        <f>+G58*3.04%</f>
        <v>1276.8</v>
      </c>
      <c r="L58" s="20">
        <v>357.47</v>
      </c>
      <c r="M58" s="20">
        <v>0</v>
      </c>
      <c r="N58" s="20">
        <v>0</v>
      </c>
      <c r="O58" s="20">
        <v>1000</v>
      </c>
      <c r="P58" s="20">
        <v>0</v>
      </c>
      <c r="Q58" s="20">
        <f>+H58+I58+J58+K58+L58+M58+N58+O58</f>
        <v>4659.59</v>
      </c>
      <c r="R58" s="20">
        <f>SUM(G58+P58-Q58)</f>
        <v>37340.410000000003</v>
      </c>
    </row>
    <row r="59" spans="1:19" s="19" customFormat="1" ht="12.75" x14ac:dyDescent="0.2">
      <c r="A59" s="5">
        <v>53</v>
      </c>
      <c r="B59" s="2" t="s">
        <v>237</v>
      </c>
      <c r="C59" s="2" t="s">
        <v>91</v>
      </c>
      <c r="D59" s="4" t="s">
        <v>126</v>
      </c>
      <c r="E59" s="4" t="s">
        <v>171</v>
      </c>
      <c r="F59" s="3" t="s">
        <v>239</v>
      </c>
      <c r="G59" s="48">
        <v>34000</v>
      </c>
      <c r="H59" s="20">
        <v>0</v>
      </c>
      <c r="I59" s="20">
        <v>75</v>
      </c>
      <c r="J59" s="20">
        <f>+G59*2.87%</f>
        <v>975.8</v>
      </c>
      <c r="K59" s="20">
        <f>+G59*3.04%</f>
        <v>1033.5999999999999</v>
      </c>
      <c r="L59" s="20">
        <v>1487.06</v>
      </c>
      <c r="M59" s="20">
        <v>0</v>
      </c>
      <c r="N59" s="20">
        <v>0</v>
      </c>
      <c r="O59" s="20">
        <v>0</v>
      </c>
      <c r="P59" s="20">
        <v>0</v>
      </c>
      <c r="Q59" s="20">
        <f>+H59+I59+J59+K59+L59+M59+N59+O59</f>
        <v>3571.4599999999996</v>
      </c>
      <c r="R59" s="20">
        <f>SUM(G59+P59-Q59)</f>
        <v>30428.54</v>
      </c>
    </row>
    <row r="60" spans="1:19" s="19" customFormat="1" ht="12.75" x14ac:dyDescent="0.2">
      <c r="A60" s="1">
        <v>54</v>
      </c>
      <c r="B60" s="2" t="s">
        <v>281</v>
      </c>
      <c r="C60" s="2" t="s">
        <v>91</v>
      </c>
      <c r="D60" s="4" t="s">
        <v>126</v>
      </c>
      <c r="E60" s="4" t="s">
        <v>171</v>
      </c>
      <c r="F60" s="3" t="s">
        <v>239</v>
      </c>
      <c r="G60" s="48">
        <v>30000</v>
      </c>
      <c r="H60" s="20">
        <v>0</v>
      </c>
      <c r="I60" s="20">
        <v>75</v>
      </c>
      <c r="J60" s="20">
        <f>+G60*2.87%</f>
        <v>861</v>
      </c>
      <c r="K60" s="20">
        <f>+G60*3.04%</f>
        <v>912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f>+H60+I60+J60+K60+L60+M60+N60+O60</f>
        <v>1848</v>
      </c>
      <c r="R60" s="20">
        <f>SUM(G60+P60-Q60)</f>
        <v>28152</v>
      </c>
    </row>
    <row r="61" spans="1:19" s="19" customFormat="1" ht="12.75" x14ac:dyDescent="0.2">
      <c r="A61" s="5">
        <v>55</v>
      </c>
      <c r="B61" s="2" t="s">
        <v>23</v>
      </c>
      <c r="C61" s="2" t="s">
        <v>91</v>
      </c>
      <c r="D61" s="4" t="s">
        <v>125</v>
      </c>
      <c r="E61" s="4" t="s">
        <v>169</v>
      </c>
      <c r="F61" s="3" t="s">
        <v>239</v>
      </c>
      <c r="G61" s="48">
        <v>32000</v>
      </c>
      <c r="H61" s="20">
        <v>0</v>
      </c>
      <c r="I61" s="20">
        <v>115</v>
      </c>
      <c r="J61" s="20">
        <f>+G61*2.87%</f>
        <v>918.4</v>
      </c>
      <c r="K61" s="21">
        <f>+G61*3.04%</f>
        <v>972.8</v>
      </c>
      <c r="L61" s="20">
        <v>1787.36</v>
      </c>
      <c r="M61" s="20">
        <v>1350.12</v>
      </c>
      <c r="N61" s="20">
        <v>0</v>
      </c>
      <c r="O61" s="20">
        <v>1000</v>
      </c>
      <c r="P61" s="20">
        <v>0</v>
      </c>
      <c r="Q61" s="20">
        <f>+H61+I61+J61+K61+L61+M61+N61+O61</f>
        <v>6143.68</v>
      </c>
      <c r="R61" s="20">
        <f>SUM(G61+P61-Q61)</f>
        <v>25856.32</v>
      </c>
    </row>
    <row r="62" spans="1:19" s="19" customFormat="1" ht="12.75" x14ac:dyDescent="0.2">
      <c r="A62" s="1">
        <v>56</v>
      </c>
      <c r="B62" s="2" t="s">
        <v>128</v>
      </c>
      <c r="C62" s="2" t="s">
        <v>91</v>
      </c>
      <c r="D62" s="4" t="s">
        <v>126</v>
      </c>
      <c r="E62" s="4" t="s">
        <v>169</v>
      </c>
      <c r="F62" s="3" t="s">
        <v>239</v>
      </c>
      <c r="G62" s="48">
        <v>32000</v>
      </c>
      <c r="H62" s="20">
        <v>0</v>
      </c>
      <c r="I62" s="20">
        <v>75</v>
      </c>
      <c r="J62" s="20">
        <f>+G62*2.87%</f>
        <v>918.4</v>
      </c>
      <c r="K62" s="21">
        <f>+G62*3.04%</f>
        <v>972.8</v>
      </c>
      <c r="L62" s="20">
        <v>0</v>
      </c>
      <c r="M62" s="20">
        <v>0</v>
      </c>
      <c r="N62" s="20">
        <v>0</v>
      </c>
      <c r="O62" s="20">
        <v>3607.57</v>
      </c>
      <c r="P62" s="20">
        <v>0</v>
      </c>
      <c r="Q62" s="20">
        <f>+H62+I62+J62+K62+L62+M62+N62+O62</f>
        <v>5573.77</v>
      </c>
      <c r="R62" s="20">
        <f>SUM(G62+P62-Q62)</f>
        <v>26426.23</v>
      </c>
    </row>
    <row r="63" spans="1:19" s="19" customFormat="1" ht="12.75" x14ac:dyDescent="0.2">
      <c r="A63" s="5">
        <v>57</v>
      </c>
      <c r="B63" s="2" t="s">
        <v>129</v>
      </c>
      <c r="C63" s="2" t="s">
        <v>91</v>
      </c>
      <c r="D63" s="4" t="s">
        <v>126</v>
      </c>
      <c r="E63" s="4" t="s">
        <v>169</v>
      </c>
      <c r="F63" s="3" t="s">
        <v>239</v>
      </c>
      <c r="G63" s="48">
        <v>32000</v>
      </c>
      <c r="H63" s="20">
        <v>0</v>
      </c>
      <c r="I63" s="20">
        <v>75</v>
      </c>
      <c r="J63" s="20">
        <f>+G63*2.87%</f>
        <v>918.4</v>
      </c>
      <c r="K63" s="21">
        <f>+G63*3.04%</f>
        <v>972.8</v>
      </c>
      <c r="L63" s="20">
        <v>0</v>
      </c>
      <c r="M63" s="20">
        <v>0</v>
      </c>
      <c r="N63" s="20">
        <v>0</v>
      </c>
      <c r="O63" s="20">
        <v>3559.23</v>
      </c>
      <c r="P63" s="20">
        <v>0</v>
      </c>
      <c r="Q63" s="20">
        <f>+H63+I63+J63+K63+L63+M63+N63+O63</f>
        <v>5525.43</v>
      </c>
      <c r="R63" s="20">
        <f>SUM(G63+P63-Q63)</f>
        <v>26474.57</v>
      </c>
    </row>
    <row r="64" spans="1:19" s="19" customFormat="1" ht="12.75" x14ac:dyDescent="0.2">
      <c r="A64" s="1">
        <v>58</v>
      </c>
      <c r="B64" s="2" t="s">
        <v>280</v>
      </c>
      <c r="C64" s="2" t="s">
        <v>95</v>
      </c>
      <c r="D64" s="4" t="s">
        <v>126</v>
      </c>
      <c r="E64" s="4" t="s">
        <v>169</v>
      </c>
      <c r="F64" s="3" t="s">
        <v>239</v>
      </c>
      <c r="G64" s="48">
        <v>30000</v>
      </c>
      <c r="H64" s="20">
        <v>0</v>
      </c>
      <c r="I64" s="20">
        <v>75</v>
      </c>
      <c r="J64" s="20">
        <f>+G64*2.87%</f>
        <v>861</v>
      </c>
      <c r="K64" s="20">
        <f>+G64*3.04%</f>
        <v>912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f>+H64+I64+J64+K64+L64+M64+N64+O64</f>
        <v>1848</v>
      </c>
      <c r="R64" s="20">
        <f>SUM(G64+P64-Q64)</f>
        <v>28152</v>
      </c>
    </row>
    <row r="65" spans="1:21" s="19" customFormat="1" ht="12.75" x14ac:dyDescent="0.2">
      <c r="A65" s="5">
        <v>59</v>
      </c>
      <c r="B65" s="2" t="s">
        <v>20</v>
      </c>
      <c r="C65" s="2" t="s">
        <v>94</v>
      </c>
      <c r="D65" s="4" t="s">
        <v>125</v>
      </c>
      <c r="E65" s="4" t="s">
        <v>106</v>
      </c>
      <c r="F65" s="3" t="s">
        <v>239</v>
      </c>
      <c r="G65" s="20">
        <v>170000</v>
      </c>
      <c r="H65" s="20">
        <v>28677.59</v>
      </c>
      <c r="I65" s="20">
        <v>75</v>
      </c>
      <c r="J65" s="20">
        <f>+G65*2.87%</f>
        <v>4879</v>
      </c>
      <c r="K65" s="21">
        <f>162625*3.04%</f>
        <v>4943.8</v>
      </c>
      <c r="L65" s="20">
        <v>4024.44</v>
      </c>
      <c r="M65" s="20">
        <v>0</v>
      </c>
      <c r="N65" s="20">
        <v>0</v>
      </c>
      <c r="O65" s="20">
        <v>30209.599999999999</v>
      </c>
      <c r="P65" s="20">
        <v>0</v>
      </c>
      <c r="Q65" s="20">
        <f>+H65+I65+J65+K65+L65+M65+N65+O65</f>
        <v>72809.429999999993</v>
      </c>
      <c r="R65" s="20">
        <f>SUM(G65+P65-Q65)</f>
        <v>97190.57</v>
      </c>
    </row>
    <row r="66" spans="1:21" s="19" customFormat="1" ht="12.75" x14ac:dyDescent="0.2">
      <c r="A66" s="1">
        <v>60</v>
      </c>
      <c r="B66" s="2" t="s">
        <v>61</v>
      </c>
      <c r="C66" s="2" t="s">
        <v>124</v>
      </c>
      <c r="D66" s="4" t="s">
        <v>126</v>
      </c>
      <c r="E66" s="4" t="s">
        <v>106</v>
      </c>
      <c r="F66" s="3" t="s">
        <v>240</v>
      </c>
      <c r="G66" s="20">
        <v>85000</v>
      </c>
      <c r="H66" s="20">
        <v>8577.06</v>
      </c>
      <c r="I66" s="20">
        <v>95</v>
      </c>
      <c r="J66" s="20">
        <f>+G66*2.87%</f>
        <v>2439.5</v>
      </c>
      <c r="K66" s="21">
        <f>+G66*3.04%</f>
        <v>2584</v>
      </c>
      <c r="L66" s="20">
        <v>2144.84</v>
      </c>
      <c r="M66" s="20">
        <v>0</v>
      </c>
      <c r="N66" s="20">
        <v>0</v>
      </c>
      <c r="O66" s="20">
        <v>3319.78</v>
      </c>
      <c r="P66" s="20">
        <v>0</v>
      </c>
      <c r="Q66" s="20">
        <f>+H66+I66+J66+K66+L66+M66+N66+O66</f>
        <v>19160.18</v>
      </c>
      <c r="R66" s="20">
        <f>SUM(G66+P66-Q66)</f>
        <v>65839.820000000007</v>
      </c>
    </row>
    <row r="67" spans="1:21" s="19" customFormat="1" ht="12.75" x14ac:dyDescent="0.2">
      <c r="A67" s="5">
        <v>61</v>
      </c>
      <c r="B67" s="2" t="s">
        <v>155</v>
      </c>
      <c r="C67" s="2" t="s">
        <v>295</v>
      </c>
      <c r="D67" s="4" t="s">
        <v>126</v>
      </c>
      <c r="E67" s="4" t="s">
        <v>104</v>
      </c>
      <c r="F67" s="3" t="s">
        <v>240</v>
      </c>
      <c r="G67" s="48">
        <v>170000</v>
      </c>
      <c r="H67" s="20">
        <v>28677.59</v>
      </c>
      <c r="I67" s="20">
        <v>75</v>
      </c>
      <c r="J67" s="20">
        <f>+G67*2.87%</f>
        <v>4879</v>
      </c>
      <c r="K67" s="21">
        <f>156000*3.04%</f>
        <v>4742.3999999999996</v>
      </c>
      <c r="L67" s="20">
        <v>357.87</v>
      </c>
      <c r="M67" s="20">
        <v>0</v>
      </c>
      <c r="N67" s="20">
        <v>0</v>
      </c>
      <c r="O67" s="20">
        <v>4000</v>
      </c>
      <c r="P67" s="20">
        <v>0</v>
      </c>
      <c r="Q67" s="20">
        <f>+H67+I67+J67+K67+L67+M67+N67+O67</f>
        <v>42731.86</v>
      </c>
      <c r="R67" s="20">
        <f>SUM(G67+P67-Q67)</f>
        <v>127268.14</v>
      </c>
    </row>
    <row r="68" spans="1:21" s="19" customFormat="1" ht="12.75" x14ac:dyDescent="0.2">
      <c r="A68" s="1">
        <v>62</v>
      </c>
      <c r="B68" s="2" t="s">
        <v>82</v>
      </c>
      <c r="C68" s="2" t="s">
        <v>255</v>
      </c>
      <c r="D68" s="4" t="s">
        <v>126</v>
      </c>
      <c r="E68" s="4" t="s">
        <v>104</v>
      </c>
      <c r="F68" s="3" t="s">
        <v>240</v>
      </c>
      <c r="G68" s="20">
        <v>70000</v>
      </c>
      <c r="H68" s="20">
        <v>5368.45</v>
      </c>
      <c r="I68" s="20">
        <v>75</v>
      </c>
      <c r="J68" s="20">
        <f>+G68*2.87%</f>
        <v>2009</v>
      </c>
      <c r="K68" s="21">
        <f>+G68*3.04%</f>
        <v>2128</v>
      </c>
      <c r="L68" s="20">
        <v>12886.96</v>
      </c>
      <c r="M68" s="20">
        <v>0</v>
      </c>
      <c r="N68" s="20">
        <v>0</v>
      </c>
      <c r="O68" s="20">
        <v>0</v>
      </c>
      <c r="P68" s="20">
        <v>0</v>
      </c>
      <c r="Q68" s="20">
        <f>+H68+I68+J68+K68+L68+M68+N68+O68</f>
        <v>22467.41</v>
      </c>
      <c r="R68" s="20">
        <f>SUM(G68+P68-Q68)</f>
        <v>47532.59</v>
      </c>
    </row>
    <row r="69" spans="1:21" s="19" customFormat="1" ht="12.75" x14ac:dyDescent="0.2">
      <c r="A69" s="5">
        <v>63</v>
      </c>
      <c r="B69" s="2" t="s">
        <v>145</v>
      </c>
      <c r="C69" s="2" t="s">
        <v>120</v>
      </c>
      <c r="D69" s="4" t="s">
        <v>126</v>
      </c>
      <c r="E69" s="4" t="s">
        <v>104</v>
      </c>
      <c r="F69" s="3" t="s">
        <v>240</v>
      </c>
      <c r="G69" s="48">
        <v>55000</v>
      </c>
      <c r="H69" s="20">
        <v>2559.6799999999998</v>
      </c>
      <c r="I69" s="20">
        <v>75</v>
      </c>
      <c r="J69" s="20">
        <f>+G69*2.87%</f>
        <v>1578.5</v>
      </c>
      <c r="K69" s="20">
        <f>+G69*3.04%</f>
        <v>1672</v>
      </c>
      <c r="L69" s="20">
        <v>1487.06</v>
      </c>
      <c r="M69" s="20">
        <v>0</v>
      </c>
      <c r="N69" s="20">
        <v>0</v>
      </c>
      <c r="O69" s="20">
        <v>3000</v>
      </c>
      <c r="P69" s="20">
        <v>0</v>
      </c>
      <c r="Q69" s="20">
        <f>+H69+I69+J69+K69+L69+M69+N69+O69</f>
        <v>10372.24</v>
      </c>
      <c r="R69" s="20">
        <f>SUM(G69+P69-Q69)</f>
        <v>44627.76</v>
      </c>
    </row>
    <row r="70" spans="1:21" s="19" customFormat="1" ht="12.75" x14ac:dyDescent="0.2">
      <c r="A70" s="1">
        <v>64</v>
      </c>
      <c r="B70" s="2" t="s">
        <v>205</v>
      </c>
      <c r="C70" s="2" t="s">
        <v>266</v>
      </c>
      <c r="D70" s="4" t="s">
        <v>126</v>
      </c>
      <c r="E70" s="4" t="s">
        <v>291</v>
      </c>
      <c r="F70" s="3" t="s">
        <v>240</v>
      </c>
      <c r="G70" s="48">
        <v>125000</v>
      </c>
      <c r="H70" s="20">
        <v>17093.47</v>
      </c>
      <c r="I70" s="20">
        <v>75</v>
      </c>
      <c r="J70" s="20">
        <f>+G70*2.87%</f>
        <v>3587.5</v>
      </c>
      <c r="K70" s="20">
        <f>+G70*3.04%</f>
        <v>3800</v>
      </c>
      <c r="L70" s="20">
        <v>2859.78</v>
      </c>
      <c r="M70" s="20">
        <v>4050.36</v>
      </c>
      <c r="N70" s="20"/>
      <c r="O70" s="20">
        <v>5000</v>
      </c>
      <c r="P70" s="20"/>
      <c r="Q70" s="20">
        <f>+H70+I70+J70+K70+L70+M70+N70+O70</f>
        <v>36466.11</v>
      </c>
      <c r="R70" s="20">
        <f>SUM(G70+P70-Q70)</f>
        <v>88533.89</v>
      </c>
    </row>
    <row r="71" spans="1:21" s="19" customFormat="1" ht="12.75" x14ac:dyDescent="0.2">
      <c r="A71" s="5">
        <v>65</v>
      </c>
      <c r="B71" s="2" t="s">
        <v>190</v>
      </c>
      <c r="C71" s="2" t="s">
        <v>120</v>
      </c>
      <c r="D71" s="4" t="s">
        <v>126</v>
      </c>
      <c r="E71" s="4" t="s">
        <v>291</v>
      </c>
      <c r="F71" s="3" t="s">
        <v>239</v>
      </c>
      <c r="G71" s="48">
        <v>42000</v>
      </c>
      <c r="H71" s="20">
        <v>724.92</v>
      </c>
      <c r="I71" s="20">
        <v>75</v>
      </c>
      <c r="J71" s="20">
        <f>+G71*2.87%</f>
        <v>1205.4000000000001</v>
      </c>
      <c r="K71" s="20">
        <f>+G71*3.04%</f>
        <v>1276.8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f>+H71+I71+J71+K71+L71+M71+N71+O71</f>
        <v>3282.12</v>
      </c>
      <c r="R71" s="20">
        <f>SUM(G71+P71-Q71)</f>
        <v>38717.879999999997</v>
      </c>
    </row>
    <row r="72" spans="1:21" s="19" customFormat="1" ht="12.75" x14ac:dyDescent="0.2">
      <c r="A72" s="1">
        <v>66</v>
      </c>
      <c r="B72" s="2" t="s">
        <v>148</v>
      </c>
      <c r="C72" s="2" t="s">
        <v>261</v>
      </c>
      <c r="D72" s="4" t="s">
        <v>126</v>
      </c>
      <c r="E72" s="4" t="s">
        <v>167</v>
      </c>
      <c r="F72" s="3" t="s">
        <v>239</v>
      </c>
      <c r="G72" s="48">
        <v>115000</v>
      </c>
      <c r="H72" s="20">
        <v>15633.81</v>
      </c>
      <c r="I72" s="20">
        <v>75</v>
      </c>
      <c r="J72" s="20">
        <f>+G72*2.87%</f>
        <v>3300.5</v>
      </c>
      <c r="K72" s="20">
        <f>+G72*3.04%</f>
        <v>3496</v>
      </c>
      <c r="L72" s="20">
        <v>2259.1799999999998</v>
      </c>
      <c r="M72" s="20">
        <v>0</v>
      </c>
      <c r="N72" s="20">
        <v>0</v>
      </c>
      <c r="O72" s="20">
        <v>0</v>
      </c>
      <c r="P72" s="20">
        <v>0</v>
      </c>
      <c r="Q72" s="20">
        <f>+H72+I72+J72+K72+L72+M72+N72+O72</f>
        <v>24764.489999999998</v>
      </c>
      <c r="R72" s="20">
        <f>SUM(G72+P72-Q72)</f>
        <v>90235.510000000009</v>
      </c>
    </row>
    <row r="73" spans="1:21" s="19" customFormat="1" ht="12.75" x14ac:dyDescent="0.2">
      <c r="A73" s="5">
        <v>67</v>
      </c>
      <c r="B73" s="2" t="s">
        <v>42</v>
      </c>
      <c r="C73" s="2" t="s">
        <v>248</v>
      </c>
      <c r="D73" s="4" t="s">
        <v>125</v>
      </c>
      <c r="E73" s="4" t="s">
        <v>271</v>
      </c>
      <c r="F73" s="3" t="s">
        <v>239</v>
      </c>
      <c r="G73" s="20">
        <v>138592</v>
      </c>
      <c r="H73" s="20">
        <v>21183.24</v>
      </c>
      <c r="I73" s="20">
        <v>95</v>
      </c>
      <c r="J73" s="20">
        <f>+G73*2.87%</f>
        <v>3977.5904</v>
      </c>
      <c r="K73" s="21">
        <f>+G73*3.04%</f>
        <v>4213.1967999999997</v>
      </c>
      <c r="L73" s="20">
        <v>1072.42</v>
      </c>
      <c r="M73" s="20">
        <v>0</v>
      </c>
      <c r="N73" s="20">
        <v>0</v>
      </c>
      <c r="O73" s="20">
        <v>0</v>
      </c>
      <c r="P73" s="20">
        <v>0</v>
      </c>
      <c r="Q73" s="20">
        <f>+H73+I73+J73+K73+L73+M73+N73+O73</f>
        <v>30541.447200000002</v>
      </c>
      <c r="R73" s="20">
        <f>SUM(G73+P73-Q73)</f>
        <v>108050.5528</v>
      </c>
    </row>
    <row r="74" spans="1:21" s="19" customFormat="1" ht="12.75" x14ac:dyDescent="0.2">
      <c r="A74" s="1">
        <v>68</v>
      </c>
      <c r="B74" s="2" t="s">
        <v>50</v>
      </c>
      <c r="C74" s="2" t="s">
        <v>172</v>
      </c>
      <c r="D74" s="4" t="s">
        <v>125</v>
      </c>
      <c r="E74" s="4" t="s">
        <v>271</v>
      </c>
      <c r="F74" s="3" t="s">
        <v>240</v>
      </c>
      <c r="G74" s="20">
        <v>85000</v>
      </c>
      <c r="H74" s="20">
        <v>8577.06</v>
      </c>
      <c r="I74" s="20">
        <v>75</v>
      </c>
      <c r="J74" s="20">
        <f>+G74*2.87%</f>
        <v>2439.5</v>
      </c>
      <c r="K74" s="21">
        <f>+G74*3.04%</f>
        <v>2584</v>
      </c>
      <c r="L74" s="20">
        <v>1429.89</v>
      </c>
      <c r="M74" s="20">
        <v>0</v>
      </c>
      <c r="N74" s="20">
        <v>0</v>
      </c>
      <c r="O74" s="20">
        <v>10038.1</v>
      </c>
      <c r="P74" s="20">
        <v>0</v>
      </c>
      <c r="Q74" s="20">
        <f>+H74+I74+J74+K74+L74+M74+N74+O74</f>
        <v>25143.55</v>
      </c>
      <c r="R74" s="20">
        <f>SUM(G74+P74-Q74)</f>
        <v>59856.45</v>
      </c>
    </row>
    <row r="75" spans="1:21" s="19" customFormat="1" ht="12.75" x14ac:dyDescent="0.2">
      <c r="A75" s="5">
        <v>69</v>
      </c>
      <c r="B75" s="2" t="s">
        <v>55</v>
      </c>
      <c r="C75" s="2" t="s">
        <v>172</v>
      </c>
      <c r="D75" s="4" t="s">
        <v>125</v>
      </c>
      <c r="E75" s="4" t="s">
        <v>271</v>
      </c>
      <c r="F75" s="3" t="s">
        <v>240</v>
      </c>
      <c r="G75" s="20">
        <v>85000</v>
      </c>
      <c r="H75" s="20">
        <v>8279.5300000000007</v>
      </c>
      <c r="I75" s="20">
        <v>115</v>
      </c>
      <c r="J75" s="20">
        <f>+G75*2.87%</f>
        <v>2439.5</v>
      </c>
      <c r="K75" s="21">
        <f>+G75*3.04%</f>
        <v>2584</v>
      </c>
      <c r="L75" s="20">
        <v>714.95</v>
      </c>
      <c r="M75" s="47">
        <v>1350.12</v>
      </c>
      <c r="N75" s="20">
        <v>0</v>
      </c>
      <c r="O75" s="20">
        <v>6992.41</v>
      </c>
      <c r="P75" s="20">
        <v>0</v>
      </c>
      <c r="Q75" s="20">
        <f>+H75+I75+J75+K75+L75+M75+N75+O75</f>
        <v>22475.510000000002</v>
      </c>
      <c r="R75" s="20">
        <f>SUM(G75+P75-Q75)</f>
        <v>62524.49</v>
      </c>
    </row>
    <row r="76" spans="1:21" s="19" customFormat="1" x14ac:dyDescent="0.25">
      <c r="A76" s="1">
        <v>70</v>
      </c>
      <c r="B76" s="2" t="s">
        <v>200</v>
      </c>
      <c r="C76" s="2" t="s">
        <v>264</v>
      </c>
      <c r="D76" s="4" t="s">
        <v>126</v>
      </c>
      <c r="E76" s="4" t="s">
        <v>271</v>
      </c>
      <c r="F76" s="3" t="s">
        <v>240</v>
      </c>
      <c r="G76" s="48">
        <v>55000</v>
      </c>
      <c r="H76" s="20">
        <v>2559.6799999999998</v>
      </c>
      <c r="I76" s="20">
        <v>75</v>
      </c>
      <c r="J76" s="20">
        <f>+G76*2.87%</f>
        <v>1578.5</v>
      </c>
      <c r="K76" s="20">
        <f>+G76*3.04%</f>
        <v>1672</v>
      </c>
      <c r="L76" s="20">
        <v>0</v>
      </c>
      <c r="M76" s="20">
        <v>0</v>
      </c>
      <c r="N76" s="20">
        <v>0</v>
      </c>
      <c r="O76" s="20">
        <v>7534.6</v>
      </c>
      <c r="P76" s="20">
        <v>0</v>
      </c>
      <c r="Q76" s="20">
        <f>+H76+I76+J76+K76+L76+M76+N76+O76</f>
        <v>13419.78</v>
      </c>
      <c r="R76" s="20">
        <f>SUM(G76+P76-Q76)</f>
        <v>41580.22</v>
      </c>
      <c r="S76" s="6"/>
      <c r="T76" s="6"/>
    </row>
    <row r="78" spans="1:21" s="18" customFormat="1" ht="12.75" thickBot="1" x14ac:dyDescent="0.25">
      <c r="S78" s="19"/>
      <c r="T78" s="19"/>
      <c r="U78" s="19"/>
    </row>
    <row r="79" spans="1:21" ht="22.5" x14ac:dyDescent="0.3">
      <c r="A79" s="34" t="s">
        <v>0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6"/>
    </row>
    <row r="80" spans="1:21" ht="20.25" x14ac:dyDescent="0.3">
      <c r="A80" s="37" t="s">
        <v>1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</row>
    <row r="81" spans="1:21" ht="18.75" x14ac:dyDescent="0.3">
      <c r="A81" s="40" t="s">
        <v>2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2"/>
    </row>
    <row r="82" spans="1:21" ht="19.5" thickBot="1" x14ac:dyDescent="0.35">
      <c r="A82" s="31" t="str">
        <f>+A5</f>
        <v>ENERO 2022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1:21" s="18" customFormat="1" ht="22.5" thickBot="1" x14ac:dyDescent="0.25">
      <c r="A83" s="11" t="s">
        <v>83</v>
      </c>
      <c r="B83" s="12" t="s">
        <v>3</v>
      </c>
      <c r="C83" s="12" t="s">
        <v>4</v>
      </c>
      <c r="D83" s="11" t="s">
        <v>99</v>
      </c>
      <c r="E83" s="13" t="s">
        <v>100</v>
      </c>
      <c r="F83" s="14" t="s">
        <v>238</v>
      </c>
      <c r="G83" s="28" t="s">
        <v>225</v>
      </c>
      <c r="H83" s="28" t="s">
        <v>226</v>
      </c>
      <c r="I83" s="28" t="s">
        <v>227</v>
      </c>
      <c r="J83" s="28" t="s">
        <v>228</v>
      </c>
      <c r="K83" s="28" t="s">
        <v>229</v>
      </c>
      <c r="L83" s="28" t="s">
        <v>230</v>
      </c>
      <c r="M83" s="28" t="s">
        <v>231</v>
      </c>
      <c r="N83" s="29" t="s">
        <v>232</v>
      </c>
      <c r="O83" s="30" t="s">
        <v>233</v>
      </c>
      <c r="P83" s="28" t="s">
        <v>234</v>
      </c>
      <c r="Q83" s="28" t="s">
        <v>236</v>
      </c>
      <c r="R83" s="28" t="s">
        <v>235</v>
      </c>
    </row>
    <row r="84" spans="1:21" s="19" customFormat="1" ht="12.75" x14ac:dyDescent="0.2">
      <c r="A84" s="5">
        <v>71</v>
      </c>
      <c r="B84" s="2" t="s">
        <v>139</v>
      </c>
      <c r="C84" s="2" t="s">
        <v>260</v>
      </c>
      <c r="D84" s="4" t="s">
        <v>126</v>
      </c>
      <c r="E84" s="4" t="s">
        <v>292</v>
      </c>
      <c r="F84" s="3" t="s">
        <v>239</v>
      </c>
      <c r="G84" s="48">
        <v>125000</v>
      </c>
      <c r="H84" s="20">
        <v>17986.060000000001</v>
      </c>
      <c r="I84" s="20">
        <v>75</v>
      </c>
      <c r="J84" s="20">
        <f>+G84*2.87%</f>
        <v>3587.5</v>
      </c>
      <c r="K84" s="20">
        <f>+G84*3.04%</f>
        <v>3800</v>
      </c>
      <c r="L84" s="20">
        <v>714.95</v>
      </c>
      <c r="M84" s="20">
        <v>0</v>
      </c>
      <c r="N84" s="20">
        <v>0</v>
      </c>
      <c r="O84" s="20">
        <v>0</v>
      </c>
      <c r="P84" s="20">
        <v>0</v>
      </c>
      <c r="Q84" s="20">
        <f>+H84+I84+J84+K84+L84+M84+N84+O84</f>
        <v>26163.510000000002</v>
      </c>
      <c r="R84" s="20">
        <f>SUM(G84+P84-Q84)</f>
        <v>98836.489999999991</v>
      </c>
    </row>
    <row r="85" spans="1:21" s="19" customFormat="1" ht="12.75" x14ac:dyDescent="0.2">
      <c r="A85" s="1">
        <v>72</v>
      </c>
      <c r="B85" s="2" t="s">
        <v>39</v>
      </c>
      <c r="C85" s="2" t="s">
        <v>123</v>
      </c>
      <c r="D85" s="4" t="s">
        <v>125</v>
      </c>
      <c r="E85" s="4" t="s">
        <v>292</v>
      </c>
      <c r="F85" s="3" t="s">
        <v>240</v>
      </c>
      <c r="G85" s="20">
        <v>85000</v>
      </c>
      <c r="H85" s="20">
        <v>8577.06</v>
      </c>
      <c r="I85" s="20">
        <v>95</v>
      </c>
      <c r="J85" s="20">
        <f>+G85*2.87%</f>
        <v>2439.5</v>
      </c>
      <c r="K85" s="21">
        <f>+G85*3.04%</f>
        <v>2584</v>
      </c>
      <c r="L85" s="20">
        <v>0</v>
      </c>
      <c r="M85" s="20">
        <v>0</v>
      </c>
      <c r="N85" s="20">
        <v>0</v>
      </c>
      <c r="O85" s="20">
        <v>3000</v>
      </c>
      <c r="P85" s="20">
        <v>0</v>
      </c>
      <c r="Q85" s="20">
        <f>+H85+I85+J85+K85+L85+M85+N85+O85</f>
        <v>16695.559999999998</v>
      </c>
      <c r="R85" s="20">
        <f>SUM(G85+P85-Q85)</f>
        <v>68304.44</v>
      </c>
    </row>
    <row r="86" spans="1:21" s="19" customFormat="1" ht="12.75" x14ac:dyDescent="0.2">
      <c r="A86" s="5">
        <v>73</v>
      </c>
      <c r="B86" s="2" t="s">
        <v>154</v>
      </c>
      <c r="C86" s="2" t="s">
        <v>90</v>
      </c>
      <c r="D86" s="4" t="s">
        <v>126</v>
      </c>
      <c r="E86" s="4" t="s">
        <v>292</v>
      </c>
      <c r="F86" s="3" t="s">
        <v>240</v>
      </c>
      <c r="G86" s="20">
        <v>47000</v>
      </c>
      <c r="H86" s="20">
        <v>1430.6</v>
      </c>
      <c r="I86" s="20">
        <v>75</v>
      </c>
      <c r="J86" s="20">
        <f>+G86*2.87%</f>
        <v>1348.9</v>
      </c>
      <c r="K86" s="20">
        <f>+G86*3.04%</f>
        <v>1428.8</v>
      </c>
      <c r="L86" s="20">
        <v>357.87</v>
      </c>
      <c r="M86" s="20">
        <v>0</v>
      </c>
      <c r="N86" s="20">
        <v>0</v>
      </c>
      <c r="O86" s="20">
        <v>0</v>
      </c>
      <c r="P86" s="20">
        <v>0</v>
      </c>
      <c r="Q86" s="20">
        <f>+H86+I86+J86+K86+L86+M86+N86+O86</f>
        <v>4641.17</v>
      </c>
      <c r="R86" s="20">
        <f>SUM(G86+P86-Q86)</f>
        <v>42358.83</v>
      </c>
    </row>
    <row r="87" spans="1:21" s="19" customFormat="1" ht="12.75" x14ac:dyDescent="0.2">
      <c r="A87" s="1">
        <v>74</v>
      </c>
      <c r="B87" s="2" t="s">
        <v>121</v>
      </c>
      <c r="C87" s="2" t="s">
        <v>90</v>
      </c>
      <c r="D87" s="4" t="s">
        <v>126</v>
      </c>
      <c r="E87" s="4" t="s">
        <v>292</v>
      </c>
      <c r="F87" s="3" t="s">
        <v>240</v>
      </c>
      <c r="G87" s="48">
        <v>55000</v>
      </c>
      <c r="H87" s="20">
        <v>2559.6799999999998</v>
      </c>
      <c r="I87" s="20">
        <v>75</v>
      </c>
      <c r="J87" s="20">
        <f>+G87*2.87%</f>
        <v>1578.5</v>
      </c>
      <c r="K87" s="21">
        <f>+G87*3.04%</f>
        <v>1672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f>+H87+I87+J87+K87+L87+M87+N87+O87</f>
        <v>5885.18</v>
      </c>
      <c r="R87" s="20">
        <f>SUM(G87+P87-Q87)</f>
        <v>49114.82</v>
      </c>
    </row>
    <row r="88" spans="1:21" s="19" customFormat="1" ht="12.75" x14ac:dyDescent="0.2">
      <c r="A88" s="5">
        <v>75</v>
      </c>
      <c r="B88" s="2" t="s">
        <v>158</v>
      </c>
      <c r="C88" s="2" t="s">
        <v>165</v>
      </c>
      <c r="D88" s="4" t="s">
        <v>126</v>
      </c>
      <c r="E88" s="4" t="s">
        <v>115</v>
      </c>
      <c r="F88" s="3" t="s">
        <v>239</v>
      </c>
      <c r="G88" s="48">
        <v>75000</v>
      </c>
      <c r="H88" s="20">
        <v>6309.35</v>
      </c>
      <c r="I88" s="20">
        <v>75</v>
      </c>
      <c r="J88" s="20">
        <f>+G88*2.87%</f>
        <v>2152.5</v>
      </c>
      <c r="K88" s="20">
        <f>+G88*3.04%</f>
        <v>2280</v>
      </c>
      <c r="L88" s="20">
        <v>564.79999999999995</v>
      </c>
      <c r="M88" s="20">
        <v>0</v>
      </c>
      <c r="N88" s="20">
        <v>0</v>
      </c>
      <c r="O88" s="20">
        <v>3000</v>
      </c>
      <c r="P88" s="20">
        <v>0</v>
      </c>
      <c r="Q88" s="20">
        <f>+H88+I88+J88+K88+L88+M88+N88+O88</f>
        <v>14381.65</v>
      </c>
      <c r="R88" s="20">
        <f>SUM(G88+P88-Q88)</f>
        <v>60618.35</v>
      </c>
    </row>
    <row r="89" spans="1:21" s="18" customFormat="1" ht="12.75" x14ac:dyDescent="0.2">
      <c r="A89" s="1">
        <v>76</v>
      </c>
      <c r="B89" s="2" t="s">
        <v>176</v>
      </c>
      <c r="C89" s="2" t="s">
        <v>165</v>
      </c>
      <c r="D89" s="4" t="s">
        <v>126</v>
      </c>
      <c r="E89" s="4" t="s">
        <v>115</v>
      </c>
      <c r="F89" s="3" t="s">
        <v>240</v>
      </c>
      <c r="G89" s="48">
        <v>65000</v>
      </c>
      <c r="H89" s="20">
        <v>4427.55</v>
      </c>
      <c r="I89" s="20">
        <v>75</v>
      </c>
      <c r="J89" s="20">
        <f>+G89*2.87%</f>
        <v>1865.5</v>
      </c>
      <c r="K89" s="20">
        <f>+G89*3.04%</f>
        <v>1976</v>
      </c>
      <c r="L89" s="20">
        <v>1487.06</v>
      </c>
      <c r="M89" s="20">
        <v>0</v>
      </c>
      <c r="N89" s="20">
        <v>0</v>
      </c>
      <c r="O89" s="20">
        <v>0</v>
      </c>
      <c r="P89" s="20">
        <v>0</v>
      </c>
      <c r="Q89" s="20">
        <f>+H89+I89+J89+K89+L89+M89+N89+O89</f>
        <v>9831.1099999999988</v>
      </c>
      <c r="R89" s="20">
        <f>SUM(G89+P89-Q89)</f>
        <v>55168.89</v>
      </c>
    </row>
    <row r="90" spans="1:21" s="18" customFormat="1" ht="12.75" x14ac:dyDescent="0.2">
      <c r="A90" s="5">
        <v>77</v>
      </c>
      <c r="B90" s="2" t="s">
        <v>188</v>
      </c>
      <c r="C90" s="2" t="s">
        <v>127</v>
      </c>
      <c r="D90" s="4" t="s">
        <v>126</v>
      </c>
      <c r="E90" s="4" t="s">
        <v>115</v>
      </c>
      <c r="F90" s="3" t="s">
        <v>239</v>
      </c>
      <c r="G90" s="48">
        <v>65000</v>
      </c>
      <c r="H90" s="20">
        <v>4427.55</v>
      </c>
      <c r="I90" s="20">
        <v>75</v>
      </c>
      <c r="J90" s="20">
        <f>+G90*2.87%</f>
        <v>1865.5</v>
      </c>
      <c r="K90" s="20">
        <f>+G90*3.04%</f>
        <v>1976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f>+H90+I90+J90+K90+L90+M90+N90+O90</f>
        <v>8344.0499999999993</v>
      </c>
      <c r="R90" s="20">
        <f>SUM(G90+P90-Q90)</f>
        <v>56655.95</v>
      </c>
      <c r="S90" s="19"/>
      <c r="T90" s="19"/>
      <c r="U90" s="19"/>
    </row>
    <row r="91" spans="1:21" s="19" customFormat="1" ht="12.75" x14ac:dyDescent="0.2">
      <c r="A91" s="1">
        <v>78</v>
      </c>
      <c r="B91" s="2" t="s">
        <v>209</v>
      </c>
      <c r="C91" s="2" t="s">
        <v>210</v>
      </c>
      <c r="D91" s="4" t="s">
        <v>126</v>
      </c>
      <c r="E91" s="4" t="s">
        <v>115</v>
      </c>
      <c r="F91" s="3" t="s">
        <v>239</v>
      </c>
      <c r="G91" s="48">
        <v>40000</v>
      </c>
      <c r="H91" s="20">
        <v>442.65</v>
      </c>
      <c r="I91" s="20">
        <v>75</v>
      </c>
      <c r="J91" s="20">
        <f>+G91*2.87%</f>
        <v>1148</v>
      </c>
      <c r="K91" s="20">
        <f>+G91*3.04%</f>
        <v>1216</v>
      </c>
      <c r="L91" s="20">
        <v>357.47</v>
      </c>
      <c r="M91" s="20">
        <v>0</v>
      </c>
      <c r="N91" s="20">
        <v>0</v>
      </c>
      <c r="O91" s="20">
        <v>0</v>
      </c>
      <c r="P91" s="20">
        <v>0</v>
      </c>
      <c r="Q91" s="20">
        <f>+H91+I91+J91+K91+L91+M91+N91+O91</f>
        <v>3239.12</v>
      </c>
      <c r="R91" s="20">
        <f>SUM(G91+P91-Q91)</f>
        <v>36760.879999999997</v>
      </c>
    </row>
    <row r="92" spans="1:21" s="18" customFormat="1" ht="12.75" x14ac:dyDescent="0.2">
      <c r="A92" s="5">
        <v>79</v>
      </c>
      <c r="B92" s="2" t="s">
        <v>279</v>
      </c>
      <c r="C92" s="2" t="s">
        <v>210</v>
      </c>
      <c r="D92" s="4" t="s">
        <v>126</v>
      </c>
      <c r="E92" s="4" t="s">
        <v>115</v>
      </c>
      <c r="F92" s="3" t="s">
        <v>239</v>
      </c>
      <c r="G92" s="48">
        <v>30000</v>
      </c>
      <c r="H92" s="20">
        <v>0</v>
      </c>
      <c r="I92" s="20">
        <v>75</v>
      </c>
      <c r="J92" s="20">
        <f>+G92*2.87%</f>
        <v>861</v>
      </c>
      <c r="K92" s="20">
        <f>+G92*3.04%</f>
        <v>912</v>
      </c>
      <c r="L92" s="20">
        <v>0</v>
      </c>
      <c r="M92" s="20">
        <v>0</v>
      </c>
      <c r="N92" s="20">
        <v>0</v>
      </c>
      <c r="O92" s="20">
        <v>7000</v>
      </c>
      <c r="P92" s="20">
        <v>0</v>
      </c>
      <c r="Q92" s="20">
        <f>+H92+I92+J92+K92+L92+M92+N92+O92</f>
        <v>8848</v>
      </c>
      <c r="R92" s="20">
        <f>SUM(G92+P92-Q92)</f>
        <v>21152</v>
      </c>
      <c r="S92" s="19"/>
      <c r="T92" s="19"/>
      <c r="U92" s="19"/>
    </row>
    <row r="93" spans="1:21" s="18" customFormat="1" ht="12.75" x14ac:dyDescent="0.2">
      <c r="A93" s="1">
        <v>80</v>
      </c>
      <c r="B93" s="2" t="s">
        <v>309</v>
      </c>
      <c r="C93" s="2" t="s">
        <v>310</v>
      </c>
      <c r="D93" s="4" t="s">
        <v>126</v>
      </c>
      <c r="E93" s="4" t="s">
        <v>115</v>
      </c>
      <c r="F93" s="3" t="s">
        <v>240</v>
      </c>
      <c r="G93" s="48">
        <v>45000</v>
      </c>
      <c r="H93" s="20">
        <v>1148.33</v>
      </c>
      <c r="I93" s="20">
        <v>75</v>
      </c>
      <c r="J93" s="20">
        <f>+G93*2.87%</f>
        <v>1291.5</v>
      </c>
      <c r="K93" s="20">
        <f>+G93*3.04%</f>
        <v>1368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f>+H93+I93+J93+K93+L93+M93+N93+O93</f>
        <v>3882.83</v>
      </c>
      <c r="R93" s="20">
        <f>SUM(G93+P93-Q93)</f>
        <v>41117.17</v>
      </c>
      <c r="S93" s="19"/>
      <c r="T93" s="19"/>
      <c r="U93" s="19"/>
    </row>
    <row r="94" spans="1:21" s="18" customFormat="1" ht="12.75" x14ac:dyDescent="0.2">
      <c r="A94" s="5">
        <v>81</v>
      </c>
      <c r="B94" s="2" t="s">
        <v>15</v>
      </c>
      <c r="C94" s="2" t="s">
        <v>244</v>
      </c>
      <c r="D94" s="4" t="s">
        <v>125</v>
      </c>
      <c r="E94" s="4" t="s">
        <v>112</v>
      </c>
      <c r="F94" s="3" t="s">
        <v>239</v>
      </c>
      <c r="G94" s="20">
        <v>125000</v>
      </c>
      <c r="H94" s="20">
        <v>17986.060000000001</v>
      </c>
      <c r="I94" s="20">
        <v>75</v>
      </c>
      <c r="J94" s="20">
        <f>+G94*2.87%</f>
        <v>3587.5</v>
      </c>
      <c r="K94" s="21">
        <f>+G94*3.04%</f>
        <v>3800</v>
      </c>
      <c r="L94" s="20">
        <v>4311.04</v>
      </c>
      <c r="M94" s="20">
        <v>0</v>
      </c>
      <c r="N94" s="47">
        <v>0</v>
      </c>
      <c r="O94" s="20">
        <v>17653.34</v>
      </c>
      <c r="P94" s="20">
        <v>0</v>
      </c>
      <c r="Q94" s="20">
        <f>+H94+I94+J94+K94+L94+M94+N94+O94</f>
        <v>47412.94</v>
      </c>
      <c r="R94" s="20">
        <f>SUM(G94+P94-Q94)</f>
        <v>77587.06</v>
      </c>
      <c r="S94" s="19"/>
      <c r="T94" s="19"/>
      <c r="U94" s="19"/>
    </row>
    <row r="95" spans="1:21" s="18" customFormat="1" ht="12.75" x14ac:dyDescent="0.2">
      <c r="A95" s="1">
        <v>82</v>
      </c>
      <c r="B95" s="2" t="s">
        <v>33</v>
      </c>
      <c r="C95" s="2" t="s">
        <v>34</v>
      </c>
      <c r="D95" s="4" t="s">
        <v>125</v>
      </c>
      <c r="E95" s="4" t="s">
        <v>112</v>
      </c>
      <c r="F95" s="3" t="s">
        <v>240</v>
      </c>
      <c r="G95" s="20">
        <v>85000</v>
      </c>
      <c r="H95" s="20">
        <v>8577.06</v>
      </c>
      <c r="I95" s="20">
        <v>95</v>
      </c>
      <c r="J95" s="20">
        <f>+G95*2.87%</f>
        <v>2439.5</v>
      </c>
      <c r="K95" s="21">
        <f>+G95*3.04%</f>
        <v>2584</v>
      </c>
      <c r="L95" s="20">
        <v>922.27</v>
      </c>
      <c r="M95" s="20">
        <v>0</v>
      </c>
      <c r="N95" s="20">
        <v>0</v>
      </c>
      <c r="O95" s="20">
        <v>3000</v>
      </c>
      <c r="P95" s="20">
        <v>0</v>
      </c>
      <c r="Q95" s="20">
        <f>+H95+I95+J95+K95+L95+M95+N95+O95</f>
        <v>17617.830000000002</v>
      </c>
      <c r="R95" s="20">
        <f>SUM(G95+P95-Q95)</f>
        <v>67382.17</v>
      </c>
      <c r="S95" s="19"/>
      <c r="T95" s="19"/>
      <c r="U95" s="19"/>
    </row>
    <row r="96" spans="1:21" s="18" customFormat="1" ht="12.75" x14ac:dyDescent="0.2">
      <c r="A96" s="5">
        <v>83</v>
      </c>
      <c r="B96" s="2" t="s">
        <v>78</v>
      </c>
      <c r="C96" s="2" t="s">
        <v>124</v>
      </c>
      <c r="D96" s="4" t="s">
        <v>126</v>
      </c>
      <c r="E96" s="4" t="s">
        <v>112</v>
      </c>
      <c r="F96" s="3" t="s">
        <v>239</v>
      </c>
      <c r="G96" s="20">
        <v>85000</v>
      </c>
      <c r="H96" s="20">
        <v>8577.06</v>
      </c>
      <c r="I96" s="20">
        <v>75</v>
      </c>
      <c r="J96" s="20">
        <f>+G96*2.87%</f>
        <v>2439.5</v>
      </c>
      <c r="K96" s="21">
        <f>+G96*3.04%</f>
        <v>2584</v>
      </c>
      <c r="L96" s="20">
        <v>3067.1</v>
      </c>
      <c r="M96" s="20">
        <v>0</v>
      </c>
      <c r="N96" s="20">
        <v>0</v>
      </c>
      <c r="O96" s="20">
        <v>34527.629999999997</v>
      </c>
      <c r="P96" s="20">
        <v>0</v>
      </c>
      <c r="Q96" s="20">
        <f>+H96+I96+J96+K96+L96+M96+N96+O96</f>
        <v>51270.289999999994</v>
      </c>
      <c r="R96" s="20">
        <f>SUM(G96+P96-Q96)</f>
        <v>33729.710000000006</v>
      </c>
      <c r="S96" s="19"/>
      <c r="T96" s="19"/>
      <c r="U96" s="19"/>
    </row>
    <row r="97" spans="1:21" s="18" customFormat="1" ht="12.75" x14ac:dyDescent="0.2">
      <c r="A97" s="1">
        <v>84</v>
      </c>
      <c r="B97" s="2" t="s">
        <v>92</v>
      </c>
      <c r="C97" s="2" t="s">
        <v>51</v>
      </c>
      <c r="D97" s="4" t="s">
        <v>126</v>
      </c>
      <c r="E97" s="4" t="s">
        <v>112</v>
      </c>
      <c r="F97" s="3" t="s">
        <v>240</v>
      </c>
      <c r="G97" s="48">
        <v>55000</v>
      </c>
      <c r="H97" s="20">
        <v>2559.6799999999998</v>
      </c>
      <c r="I97" s="20">
        <v>75</v>
      </c>
      <c r="J97" s="20">
        <f>+G97*2.87%</f>
        <v>1578.5</v>
      </c>
      <c r="K97" s="21">
        <f>+G97*3.04%</f>
        <v>1672</v>
      </c>
      <c r="L97" s="20">
        <v>0</v>
      </c>
      <c r="M97" s="20">
        <v>0</v>
      </c>
      <c r="N97" s="20">
        <v>0</v>
      </c>
      <c r="O97" s="20">
        <v>3000</v>
      </c>
      <c r="P97" s="20">
        <v>0</v>
      </c>
      <c r="Q97" s="20">
        <f>+H97+I97+J97+K97+L97+M97+N97+O97</f>
        <v>8885.18</v>
      </c>
      <c r="R97" s="20">
        <f>SUM(G97+P97-Q97)</f>
        <v>46114.82</v>
      </c>
      <c r="S97" s="19"/>
      <c r="T97" s="19"/>
      <c r="U97" s="19"/>
    </row>
    <row r="98" spans="1:21" s="18" customFormat="1" ht="12.75" x14ac:dyDescent="0.2">
      <c r="A98" s="5">
        <v>85</v>
      </c>
      <c r="B98" s="2" t="s">
        <v>202</v>
      </c>
      <c r="C98" s="2" t="s">
        <v>265</v>
      </c>
      <c r="D98" s="4" t="s">
        <v>126</v>
      </c>
      <c r="E98" s="4" t="s">
        <v>111</v>
      </c>
      <c r="F98" s="3" t="s">
        <v>240</v>
      </c>
      <c r="G98" s="48">
        <v>125000</v>
      </c>
      <c r="H98" s="20">
        <v>17986.060000000001</v>
      </c>
      <c r="I98" s="20">
        <v>75</v>
      </c>
      <c r="J98" s="20">
        <f>+G98*2.87%</f>
        <v>3587.5</v>
      </c>
      <c r="K98" s="20">
        <f>+G98*3.04%</f>
        <v>3800</v>
      </c>
      <c r="L98" s="20">
        <v>357.47</v>
      </c>
      <c r="M98" s="20">
        <v>0</v>
      </c>
      <c r="N98" s="20">
        <v>0</v>
      </c>
      <c r="O98" s="20">
        <v>0</v>
      </c>
      <c r="P98" s="20">
        <v>0</v>
      </c>
      <c r="Q98" s="20">
        <f>+H98+I98+J98+K98+L98+M98+N98+O98</f>
        <v>25806.030000000002</v>
      </c>
      <c r="R98" s="20">
        <f>SUM(G98+P98-Q98)</f>
        <v>99193.97</v>
      </c>
      <c r="S98" s="19"/>
      <c r="T98" s="19"/>
      <c r="U98" s="19"/>
    </row>
    <row r="99" spans="1:21" s="18" customFormat="1" ht="12.75" x14ac:dyDescent="0.2">
      <c r="A99" s="1">
        <v>86</v>
      </c>
      <c r="B99" s="2" t="s">
        <v>14</v>
      </c>
      <c r="C99" s="2" t="s">
        <v>79</v>
      </c>
      <c r="D99" s="4" t="s">
        <v>125</v>
      </c>
      <c r="E99" s="4" t="s">
        <v>111</v>
      </c>
      <c r="F99" s="3" t="s">
        <v>239</v>
      </c>
      <c r="G99" s="20">
        <v>108592</v>
      </c>
      <c r="H99" s="20">
        <v>14126.49</v>
      </c>
      <c r="I99" s="20">
        <v>75</v>
      </c>
      <c r="J99" s="20">
        <f>+G99*2.87%</f>
        <v>3116.5904</v>
      </c>
      <c r="K99" s="21">
        <f>+G99*3.04%</f>
        <v>3301.1968000000002</v>
      </c>
      <c r="L99" s="20">
        <v>13014.69</v>
      </c>
      <c r="M99" s="20">
        <v>0</v>
      </c>
      <c r="N99" s="20">
        <v>0</v>
      </c>
      <c r="O99" s="20">
        <v>7498.86</v>
      </c>
      <c r="P99" s="20">
        <v>0</v>
      </c>
      <c r="Q99" s="20">
        <f>+H99+I99+J99+K99+L99+M99+N99+O99</f>
        <v>41132.8272</v>
      </c>
      <c r="R99" s="20">
        <f>SUM(G99+P99-Q99)</f>
        <v>67459.1728</v>
      </c>
      <c r="S99" s="19"/>
      <c r="T99" s="19"/>
      <c r="U99" s="19"/>
    </row>
    <row r="100" spans="1:21" s="18" customFormat="1" ht="12.75" x14ac:dyDescent="0.2">
      <c r="A100" s="5">
        <v>87</v>
      </c>
      <c r="B100" s="2" t="s">
        <v>141</v>
      </c>
      <c r="C100" s="2" t="s">
        <v>161</v>
      </c>
      <c r="D100" s="4" t="s">
        <v>126</v>
      </c>
      <c r="E100" s="4" t="s">
        <v>111</v>
      </c>
      <c r="F100" s="3" t="s">
        <v>240</v>
      </c>
      <c r="G100" s="48">
        <v>73000</v>
      </c>
      <c r="H100" s="20">
        <v>5932.99</v>
      </c>
      <c r="I100" s="20">
        <v>75</v>
      </c>
      <c r="J100" s="20">
        <f>+G100*2.87%</f>
        <v>2095.1</v>
      </c>
      <c r="K100" s="20">
        <f>+G100*3.04%</f>
        <v>2219.1999999999998</v>
      </c>
      <c r="L100" s="20">
        <v>564.79999999999995</v>
      </c>
      <c r="M100" s="20">
        <v>0</v>
      </c>
      <c r="N100" s="20">
        <v>0</v>
      </c>
      <c r="O100" s="20">
        <v>0</v>
      </c>
      <c r="P100" s="20">
        <v>0</v>
      </c>
      <c r="Q100" s="20">
        <f>+H100+I100+J100+K100+L100+M100+N100+O100</f>
        <v>10887.09</v>
      </c>
      <c r="R100" s="20">
        <f>SUM(G100+P100-Q100)</f>
        <v>62112.91</v>
      </c>
      <c r="S100" s="19"/>
      <c r="T100" s="19"/>
      <c r="U100" s="19"/>
    </row>
    <row r="101" spans="1:21" s="18" customFormat="1" ht="12.75" x14ac:dyDescent="0.2">
      <c r="A101" s="1">
        <v>88</v>
      </c>
      <c r="B101" s="2" t="s">
        <v>56</v>
      </c>
      <c r="C101" s="2" t="s">
        <v>305</v>
      </c>
      <c r="D101" s="4" t="s">
        <v>125</v>
      </c>
      <c r="E101" s="4" t="s">
        <v>114</v>
      </c>
      <c r="F101" s="3" t="s">
        <v>239</v>
      </c>
      <c r="G101" s="20">
        <v>80000</v>
      </c>
      <c r="H101" s="20">
        <v>7400.94</v>
      </c>
      <c r="I101" s="20">
        <v>135</v>
      </c>
      <c r="J101" s="20">
        <f>+G101*2.87%</f>
        <v>2296</v>
      </c>
      <c r="K101" s="21">
        <f>+G101*3.04%</f>
        <v>2432</v>
      </c>
      <c r="L101" s="20">
        <v>0</v>
      </c>
      <c r="M101" s="20">
        <v>0</v>
      </c>
      <c r="N101" s="20">
        <v>0</v>
      </c>
      <c r="O101" s="20">
        <v>1000</v>
      </c>
      <c r="P101" s="20">
        <v>0</v>
      </c>
      <c r="Q101" s="20">
        <f>+H101+I101+J101+K101+L101+M101+N101+O101</f>
        <v>13263.939999999999</v>
      </c>
      <c r="R101" s="20">
        <f>SUM(G101+P101-Q101)</f>
        <v>66736.06</v>
      </c>
      <c r="S101" s="19"/>
      <c r="T101" s="19"/>
      <c r="U101" s="19"/>
    </row>
    <row r="102" spans="1:21" s="19" customFormat="1" ht="12.75" x14ac:dyDescent="0.2">
      <c r="A102" s="5">
        <v>89</v>
      </c>
      <c r="B102" s="2" t="s">
        <v>207</v>
      </c>
      <c r="C102" s="2" t="s">
        <v>130</v>
      </c>
      <c r="D102" s="4" t="s">
        <v>126</v>
      </c>
      <c r="E102" s="4" t="s">
        <v>111</v>
      </c>
      <c r="F102" s="3" t="s">
        <v>240</v>
      </c>
      <c r="G102" s="48">
        <v>60000</v>
      </c>
      <c r="H102" s="20">
        <v>3486.65</v>
      </c>
      <c r="I102" s="20">
        <v>75</v>
      </c>
      <c r="J102" s="20">
        <f>+G102*2.87%</f>
        <v>1722</v>
      </c>
      <c r="K102" s="20">
        <f>+G102*3.04%</f>
        <v>1824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f>+H102+I102+J102+K102+L102+M102+N102+O102</f>
        <v>7107.65</v>
      </c>
      <c r="R102" s="20">
        <f>SUM(G102+P102-Q102)</f>
        <v>52892.35</v>
      </c>
      <c r="S102" s="22"/>
    </row>
    <row r="103" spans="1:21" s="19" customFormat="1" ht="12.75" x14ac:dyDescent="0.2">
      <c r="A103" s="1">
        <v>90</v>
      </c>
      <c r="B103" s="2" t="s">
        <v>208</v>
      </c>
      <c r="C103" s="2" t="s">
        <v>130</v>
      </c>
      <c r="D103" s="4" t="s">
        <v>126</v>
      </c>
      <c r="E103" s="4" t="s">
        <v>111</v>
      </c>
      <c r="F103" s="3" t="s">
        <v>240</v>
      </c>
      <c r="G103" s="48">
        <v>60000</v>
      </c>
      <c r="H103" s="20">
        <v>3486.65</v>
      </c>
      <c r="I103" s="20">
        <v>75</v>
      </c>
      <c r="J103" s="20">
        <f>+G103*2.87%</f>
        <v>1722</v>
      </c>
      <c r="K103" s="20">
        <f>+G103*3.04%</f>
        <v>1824</v>
      </c>
      <c r="L103" s="20">
        <v>1487.06</v>
      </c>
      <c r="M103" s="20">
        <v>0</v>
      </c>
      <c r="N103" s="20">
        <v>0</v>
      </c>
      <c r="O103" s="20">
        <v>0</v>
      </c>
      <c r="P103" s="20">
        <v>0</v>
      </c>
      <c r="Q103" s="20">
        <f>+H103+I103+J103+K103+L103+M103+N103+O103</f>
        <v>8594.7099999999991</v>
      </c>
      <c r="R103" s="20">
        <f>SUM(G103+P103-Q103)</f>
        <v>51405.29</v>
      </c>
    </row>
    <row r="104" spans="1:21" s="19" customFormat="1" ht="12.75" x14ac:dyDescent="0.2">
      <c r="A104" s="5">
        <v>91</v>
      </c>
      <c r="B104" s="2" t="s">
        <v>118</v>
      </c>
      <c r="C104" s="2" t="s">
        <v>305</v>
      </c>
      <c r="D104" s="4" t="s">
        <v>126</v>
      </c>
      <c r="E104" s="4" t="s">
        <v>111</v>
      </c>
      <c r="F104" s="3" t="s">
        <v>239</v>
      </c>
      <c r="G104" s="48">
        <v>60000</v>
      </c>
      <c r="H104" s="20">
        <v>3486.65</v>
      </c>
      <c r="I104" s="20">
        <v>75</v>
      </c>
      <c r="J104" s="20">
        <f>+G104*2.87%</f>
        <v>1722</v>
      </c>
      <c r="K104" s="21">
        <f>+G104*3.04%</f>
        <v>1824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f>+H104+I104+J104+K104+L104+M104+N104+O104</f>
        <v>7107.65</v>
      </c>
      <c r="R104" s="20">
        <f>SUM(G104+P104-Q104)</f>
        <v>52892.35</v>
      </c>
    </row>
    <row r="105" spans="1:21" s="19" customFormat="1" ht="12.75" x14ac:dyDescent="0.2">
      <c r="A105" s="1">
        <v>92</v>
      </c>
      <c r="B105" s="2" t="s">
        <v>132</v>
      </c>
      <c r="C105" s="2" t="s">
        <v>305</v>
      </c>
      <c r="D105" s="4" t="s">
        <v>126</v>
      </c>
      <c r="E105" s="4" t="s">
        <v>111</v>
      </c>
      <c r="F105" s="3" t="s">
        <v>239</v>
      </c>
      <c r="G105" s="48">
        <v>60000</v>
      </c>
      <c r="H105" s="20">
        <v>3486.65</v>
      </c>
      <c r="I105" s="20">
        <v>75</v>
      </c>
      <c r="J105" s="20">
        <f>+G105*2.87%</f>
        <v>1722</v>
      </c>
      <c r="K105" s="21">
        <f>+G105*3.04%</f>
        <v>1824</v>
      </c>
      <c r="L105" s="20">
        <v>1129.5899999999999</v>
      </c>
      <c r="M105" s="20">
        <v>0</v>
      </c>
      <c r="N105" s="20">
        <v>0</v>
      </c>
      <c r="O105" s="20">
        <v>5604.46</v>
      </c>
      <c r="P105" s="20">
        <v>0</v>
      </c>
      <c r="Q105" s="20">
        <f>+H105+I105+J105+K105+L105+M105+N105+O105</f>
        <v>13841.7</v>
      </c>
      <c r="R105" s="20">
        <f>SUM(G105+P105-Q105)</f>
        <v>46158.3</v>
      </c>
    </row>
    <row r="106" spans="1:21" s="19" customFormat="1" ht="12.75" x14ac:dyDescent="0.2">
      <c r="A106" s="5">
        <v>93</v>
      </c>
      <c r="B106" s="2" t="s">
        <v>191</v>
      </c>
      <c r="C106" s="2" t="s">
        <v>130</v>
      </c>
      <c r="D106" s="4" t="s">
        <v>126</v>
      </c>
      <c r="E106" s="4" t="s">
        <v>111</v>
      </c>
      <c r="F106" s="3" t="s">
        <v>240</v>
      </c>
      <c r="G106" s="48">
        <v>60000</v>
      </c>
      <c r="H106" s="20">
        <v>3486.65</v>
      </c>
      <c r="I106" s="20">
        <v>75</v>
      </c>
      <c r="J106" s="20">
        <f>+G106*2.87%</f>
        <v>1722</v>
      </c>
      <c r="K106" s="20">
        <f>+G106*3.04%</f>
        <v>1824</v>
      </c>
      <c r="L106" s="20">
        <v>0</v>
      </c>
      <c r="M106" s="20">
        <v>0</v>
      </c>
      <c r="N106" s="20">
        <v>0</v>
      </c>
      <c r="O106" s="20">
        <v>3000</v>
      </c>
      <c r="P106" s="20">
        <v>0</v>
      </c>
      <c r="Q106" s="20">
        <f>+H106+I106+J106+K106+L106+M106+N106+O106</f>
        <v>10107.65</v>
      </c>
      <c r="R106" s="20">
        <f>SUM(G106+P106-Q106)</f>
        <v>49892.35</v>
      </c>
    </row>
    <row r="107" spans="1:21" s="19" customFormat="1" ht="12.75" x14ac:dyDescent="0.2">
      <c r="A107" s="1">
        <v>94</v>
      </c>
      <c r="B107" s="2" t="s">
        <v>46</v>
      </c>
      <c r="C107" s="2" t="s">
        <v>264</v>
      </c>
      <c r="D107" s="4" t="s">
        <v>125</v>
      </c>
      <c r="E107" s="4" t="s">
        <v>111</v>
      </c>
      <c r="F107" s="3" t="s">
        <v>240</v>
      </c>
      <c r="G107" s="20">
        <v>55000</v>
      </c>
      <c r="H107" s="20">
        <v>2381.16</v>
      </c>
      <c r="I107" s="20">
        <v>115</v>
      </c>
      <c r="J107" s="20">
        <f>+G107*2.87%</f>
        <v>1578.5</v>
      </c>
      <c r="K107" s="21">
        <f>+G107*3.04%</f>
        <v>1672</v>
      </c>
      <c r="L107" s="20">
        <v>1429.89</v>
      </c>
      <c r="M107" s="47">
        <v>1350.12</v>
      </c>
      <c r="N107" s="20">
        <v>0</v>
      </c>
      <c r="O107" s="20">
        <v>1000</v>
      </c>
      <c r="P107" s="20">
        <v>0</v>
      </c>
      <c r="Q107" s="20">
        <f>+H107+I107+J107+K107+L107+M107+N107+O107</f>
        <v>9526.67</v>
      </c>
      <c r="R107" s="20">
        <f>SUM(G107+P107-Q107)</f>
        <v>45473.33</v>
      </c>
    </row>
    <row r="108" spans="1:21" s="19" customFormat="1" ht="12.75" x14ac:dyDescent="0.2">
      <c r="A108" s="5">
        <v>95</v>
      </c>
      <c r="B108" s="2" t="s">
        <v>313</v>
      </c>
      <c r="C108" s="2" t="s">
        <v>264</v>
      </c>
      <c r="D108" s="4" t="s">
        <v>126</v>
      </c>
      <c r="E108" s="4" t="s">
        <v>111</v>
      </c>
      <c r="F108" s="3" t="s">
        <v>240</v>
      </c>
      <c r="G108" s="48">
        <v>50000</v>
      </c>
      <c r="H108" s="20">
        <v>1854</v>
      </c>
      <c r="I108" s="20">
        <v>75</v>
      </c>
      <c r="J108" s="20">
        <f>+G108*2.87%</f>
        <v>1435</v>
      </c>
      <c r="K108" s="20">
        <f>+G108*3.04%</f>
        <v>1520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f>+H108+I108+J108+K108+L108+M108+N108+O108</f>
        <v>4884</v>
      </c>
      <c r="R108" s="20">
        <f>SUM(G108+P108-Q108)</f>
        <v>45116</v>
      </c>
    </row>
    <row r="109" spans="1:21" s="19" customFormat="1" ht="12.75" x14ac:dyDescent="0.2">
      <c r="A109" s="1">
        <v>96</v>
      </c>
      <c r="B109" s="2" t="s">
        <v>96</v>
      </c>
      <c r="C109" s="2" t="s">
        <v>10</v>
      </c>
      <c r="D109" s="4" t="s">
        <v>125</v>
      </c>
      <c r="E109" s="4" t="s">
        <v>111</v>
      </c>
      <c r="F109" s="3" t="s">
        <v>240</v>
      </c>
      <c r="G109" s="48">
        <v>95000</v>
      </c>
      <c r="H109" s="20">
        <v>10929.31</v>
      </c>
      <c r="I109" s="20">
        <v>75</v>
      </c>
      <c r="J109" s="20">
        <f>+G109*2.87%</f>
        <v>2726.5</v>
      </c>
      <c r="K109" s="21">
        <f>+G109*3.04%</f>
        <v>2888</v>
      </c>
      <c r="L109" s="20">
        <v>2974.13</v>
      </c>
      <c r="M109" s="20">
        <v>0</v>
      </c>
      <c r="N109" s="20">
        <v>0</v>
      </c>
      <c r="O109" s="20">
        <v>0</v>
      </c>
      <c r="P109" s="20">
        <v>0</v>
      </c>
      <c r="Q109" s="20">
        <f>+H109+I109+J109+K109+L109+M109+N109+O109</f>
        <v>19592.939999999999</v>
      </c>
      <c r="R109" s="20">
        <f>SUM(G109+P109-Q109)</f>
        <v>75407.06</v>
      </c>
    </row>
    <row r="110" spans="1:21" s="18" customFormat="1" ht="12.75" x14ac:dyDescent="0.2">
      <c r="A110" s="5">
        <v>97</v>
      </c>
      <c r="B110" s="2" t="s">
        <v>149</v>
      </c>
      <c r="C110" s="2" t="s">
        <v>162</v>
      </c>
      <c r="D110" s="4" t="s">
        <v>126</v>
      </c>
      <c r="E110" s="4" t="s">
        <v>168</v>
      </c>
      <c r="F110" s="3" t="s">
        <v>239</v>
      </c>
      <c r="G110" s="48">
        <v>85000</v>
      </c>
      <c r="H110" s="20">
        <v>8577.06</v>
      </c>
      <c r="I110" s="20">
        <v>75</v>
      </c>
      <c r="J110" s="20">
        <f>+G110*2.87%</f>
        <v>2439.5</v>
      </c>
      <c r="K110" s="20">
        <f>+G110*3.04%</f>
        <v>2584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f>+H110+I110+J110+K110+L110+M110+N110+O110</f>
        <v>13675.56</v>
      </c>
      <c r="R110" s="20">
        <f>SUM(G110+P110-Q110)</f>
        <v>71324.44</v>
      </c>
      <c r="S110" s="19"/>
      <c r="T110" s="19"/>
      <c r="U110" s="19"/>
    </row>
    <row r="111" spans="1:21" s="19" customFormat="1" ht="12.75" x14ac:dyDescent="0.2">
      <c r="A111" s="1">
        <v>98</v>
      </c>
      <c r="B111" s="2" t="s">
        <v>192</v>
      </c>
      <c r="C111" s="2" t="s">
        <v>302</v>
      </c>
      <c r="D111" s="4" t="s">
        <v>126</v>
      </c>
      <c r="E111" s="4" t="s">
        <v>168</v>
      </c>
      <c r="F111" s="3" t="s">
        <v>240</v>
      </c>
      <c r="G111" s="48">
        <v>65000</v>
      </c>
      <c r="H111" s="20">
        <v>4427.55</v>
      </c>
      <c r="I111" s="20">
        <v>75</v>
      </c>
      <c r="J111" s="20">
        <f>+G111*2.87%</f>
        <v>1865.5</v>
      </c>
      <c r="K111" s="20">
        <f>+G111*3.04%</f>
        <v>1976</v>
      </c>
      <c r="L111" s="20">
        <v>0</v>
      </c>
      <c r="M111" s="20">
        <v>0</v>
      </c>
      <c r="N111" s="20">
        <v>0</v>
      </c>
      <c r="O111" s="20">
        <v>11859.54</v>
      </c>
      <c r="P111" s="20">
        <v>0</v>
      </c>
      <c r="Q111" s="20">
        <f>+H111+I111+J111+K111+L111+M111+N111+O111</f>
        <v>20203.59</v>
      </c>
      <c r="R111" s="20">
        <f>SUM(G111+P111-Q111)</f>
        <v>44796.41</v>
      </c>
    </row>
    <row r="112" spans="1:21" s="19" customFormat="1" ht="12.75" x14ac:dyDescent="0.2">
      <c r="A112" s="5">
        <v>99</v>
      </c>
      <c r="B112" s="2" t="s">
        <v>44</v>
      </c>
      <c r="C112" s="2" t="s">
        <v>306</v>
      </c>
      <c r="D112" s="4" t="s">
        <v>125</v>
      </c>
      <c r="E112" s="4" t="s">
        <v>113</v>
      </c>
      <c r="F112" s="3" t="s">
        <v>240</v>
      </c>
      <c r="G112" s="20">
        <v>65000</v>
      </c>
      <c r="H112" s="20">
        <v>4427.55</v>
      </c>
      <c r="I112" s="20">
        <v>75</v>
      </c>
      <c r="J112" s="20">
        <f>+G112*2.87%</f>
        <v>1865.5</v>
      </c>
      <c r="K112" s="21">
        <f>+G112*3.04%</f>
        <v>1976</v>
      </c>
      <c r="L112" s="20">
        <v>14752.33</v>
      </c>
      <c r="M112" s="20">
        <v>0</v>
      </c>
      <c r="N112" s="20">
        <v>0</v>
      </c>
      <c r="O112" s="20">
        <v>0</v>
      </c>
      <c r="P112" s="20">
        <v>0</v>
      </c>
      <c r="Q112" s="20">
        <f>+H112+I112+J112+K112+L112+M112+N112+O112</f>
        <v>23096.379999999997</v>
      </c>
      <c r="R112" s="20">
        <f>SUM(G112+P112-Q112)</f>
        <v>41903.620000000003</v>
      </c>
    </row>
    <row r="113" spans="1:18" s="19" customFormat="1" ht="12.75" x14ac:dyDescent="0.2">
      <c r="A113" s="1">
        <v>100</v>
      </c>
      <c r="B113" s="2" t="s">
        <v>17</v>
      </c>
      <c r="C113" s="2" t="s">
        <v>306</v>
      </c>
      <c r="D113" s="4" t="s">
        <v>125</v>
      </c>
      <c r="E113" s="4" t="s">
        <v>113</v>
      </c>
      <c r="F113" s="3" t="s">
        <v>239</v>
      </c>
      <c r="G113" s="20">
        <v>65000</v>
      </c>
      <c r="H113" s="20">
        <v>4427.55</v>
      </c>
      <c r="I113" s="20">
        <v>75</v>
      </c>
      <c r="J113" s="20">
        <f>+G113*2.87%</f>
        <v>1865.5</v>
      </c>
      <c r="K113" s="21">
        <f>+G113*3.04%</f>
        <v>1976</v>
      </c>
      <c r="L113" s="20">
        <v>3689.0699999999997</v>
      </c>
      <c r="M113" s="47">
        <v>0</v>
      </c>
      <c r="N113" s="20">
        <v>0</v>
      </c>
      <c r="O113" s="20">
        <v>18112.740000000002</v>
      </c>
      <c r="P113" s="20">
        <v>0</v>
      </c>
      <c r="Q113" s="20">
        <f>+H113+I113+J113+K113+L113+M113+N113+O113</f>
        <v>30145.86</v>
      </c>
      <c r="R113" s="20">
        <f>SUM(G113+P113-Q113)</f>
        <v>34854.14</v>
      </c>
    </row>
    <row r="114" spans="1:18" s="19" customFormat="1" ht="12.75" x14ac:dyDescent="0.2">
      <c r="A114" s="5">
        <v>101</v>
      </c>
      <c r="B114" s="2" t="s">
        <v>48</v>
      </c>
      <c r="C114" s="2" t="s">
        <v>306</v>
      </c>
      <c r="D114" s="4" t="s">
        <v>125</v>
      </c>
      <c r="E114" s="4" t="s">
        <v>113</v>
      </c>
      <c r="F114" s="3" t="s">
        <v>239</v>
      </c>
      <c r="G114" s="20">
        <v>85000</v>
      </c>
      <c r="H114" s="20">
        <v>8577.06</v>
      </c>
      <c r="I114" s="20">
        <v>95</v>
      </c>
      <c r="J114" s="20">
        <f>+G114*2.87%</f>
        <v>2439.5</v>
      </c>
      <c r="K114" s="21">
        <f>+G114*3.04%</f>
        <v>2584</v>
      </c>
      <c r="L114" s="20">
        <v>3689.07</v>
      </c>
      <c r="M114" s="20">
        <v>0</v>
      </c>
      <c r="N114" s="20">
        <v>0</v>
      </c>
      <c r="O114" s="20">
        <v>1000</v>
      </c>
      <c r="P114" s="20">
        <v>0</v>
      </c>
      <c r="Q114" s="20">
        <f>+H114+I114+J114+K114+L114+M114+N114+O114</f>
        <v>18384.63</v>
      </c>
      <c r="R114" s="20">
        <f>SUM(G114+P114-Q114)</f>
        <v>66615.37</v>
      </c>
    </row>
    <row r="115" spans="1:18" s="19" customFormat="1" ht="12.75" x14ac:dyDescent="0.2">
      <c r="A115" s="1">
        <v>102</v>
      </c>
      <c r="B115" s="2" t="s">
        <v>30</v>
      </c>
      <c r="C115" s="2" t="s">
        <v>306</v>
      </c>
      <c r="D115" s="4" t="s">
        <v>125</v>
      </c>
      <c r="E115" s="4" t="s">
        <v>113</v>
      </c>
      <c r="F115" s="3" t="s">
        <v>240</v>
      </c>
      <c r="G115" s="20">
        <v>63888</v>
      </c>
      <c r="H115" s="20">
        <v>3742.34</v>
      </c>
      <c r="I115" s="20">
        <v>95</v>
      </c>
      <c r="J115" s="20">
        <f>+G115*2.87%</f>
        <v>1833.5855999999999</v>
      </c>
      <c r="K115" s="21">
        <f>+G115*3.04%</f>
        <v>1942.1951999999999</v>
      </c>
      <c r="L115" s="20">
        <v>2559.48</v>
      </c>
      <c r="M115" s="47">
        <v>2700.24</v>
      </c>
      <c r="N115" s="20">
        <v>0</v>
      </c>
      <c r="O115" s="20">
        <v>11615.77</v>
      </c>
      <c r="P115" s="20">
        <v>0</v>
      </c>
      <c r="Q115" s="20">
        <f>+H115+I115+J115+K115+L115+M115+N115+O115</f>
        <v>24488.610800000002</v>
      </c>
      <c r="R115" s="20">
        <f>SUM(G115+P115-Q115)</f>
        <v>39399.389199999998</v>
      </c>
    </row>
    <row r="116" spans="1:18" s="19" customFormat="1" ht="12.75" x14ac:dyDescent="0.2">
      <c r="A116" s="5">
        <v>103</v>
      </c>
      <c r="B116" s="2" t="s">
        <v>153</v>
      </c>
      <c r="C116" s="2" t="s">
        <v>290</v>
      </c>
      <c r="D116" s="4" t="s">
        <v>126</v>
      </c>
      <c r="E116" s="4" t="s">
        <v>135</v>
      </c>
      <c r="F116" s="3" t="s">
        <v>240</v>
      </c>
      <c r="G116" s="48">
        <v>108592</v>
      </c>
      <c r="H116" s="20">
        <v>14126.49</v>
      </c>
      <c r="I116" s="20">
        <v>75</v>
      </c>
      <c r="J116" s="20">
        <f>+G116*2.87%</f>
        <v>3116.5904</v>
      </c>
      <c r="K116" s="20">
        <f>+G116*3.04%</f>
        <v>3301.1968000000002</v>
      </c>
      <c r="L116" s="20">
        <v>714.95</v>
      </c>
      <c r="M116" s="20">
        <v>0</v>
      </c>
      <c r="N116" s="20">
        <v>0</v>
      </c>
      <c r="O116" s="20">
        <v>0</v>
      </c>
      <c r="P116" s="20">
        <v>0</v>
      </c>
      <c r="Q116" s="20">
        <f>+H116+I116+J116+K116+L116+M116+N116+O116</f>
        <v>21334.227200000001</v>
      </c>
      <c r="R116" s="20">
        <f>SUM(G116+P116-Q116)</f>
        <v>87257.772800000006</v>
      </c>
    </row>
    <row r="117" spans="1:18" s="19" customFormat="1" ht="12.75" x14ac:dyDescent="0.2">
      <c r="A117" s="1">
        <v>104</v>
      </c>
      <c r="B117" s="2" t="s">
        <v>86</v>
      </c>
      <c r="C117" s="2" t="s">
        <v>256</v>
      </c>
      <c r="D117" s="4" t="s">
        <v>126</v>
      </c>
      <c r="E117" s="4" t="s">
        <v>135</v>
      </c>
      <c r="F117" s="3" t="s">
        <v>239</v>
      </c>
      <c r="G117" s="48">
        <v>108592</v>
      </c>
      <c r="H117" s="20">
        <v>14126.49</v>
      </c>
      <c r="I117" s="20">
        <v>75</v>
      </c>
      <c r="J117" s="20">
        <f>+G117*2.87%</f>
        <v>3116.5904</v>
      </c>
      <c r="K117" s="21">
        <f>+G117*3.04%</f>
        <v>3301.1968000000002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f>+H117+I117+J117+K117+L117+M117+N117+O117</f>
        <v>20619.2772</v>
      </c>
      <c r="R117" s="20">
        <f>SUM(G117+P117-Q117)</f>
        <v>87972.722800000003</v>
      </c>
    </row>
    <row r="118" spans="1:18" s="19" customFormat="1" ht="12.75" x14ac:dyDescent="0.2">
      <c r="A118" s="5">
        <v>105</v>
      </c>
      <c r="B118" s="2" t="s">
        <v>87</v>
      </c>
      <c r="C118" s="2" t="s">
        <v>257</v>
      </c>
      <c r="D118" s="4" t="s">
        <v>126</v>
      </c>
      <c r="E118" s="4" t="s">
        <v>135</v>
      </c>
      <c r="F118" s="3" t="s">
        <v>239</v>
      </c>
      <c r="G118" s="48">
        <v>75000</v>
      </c>
      <c r="H118" s="20">
        <v>6309.35</v>
      </c>
      <c r="I118" s="20">
        <v>75</v>
      </c>
      <c r="J118" s="20">
        <f>+G118*2.87%</f>
        <v>2152.5</v>
      </c>
      <c r="K118" s="21">
        <f>+G118*3.04%</f>
        <v>2280</v>
      </c>
      <c r="L118" s="20">
        <v>357.47</v>
      </c>
      <c r="M118" s="20">
        <v>0</v>
      </c>
      <c r="N118" s="20">
        <v>0</v>
      </c>
      <c r="O118" s="20">
        <v>0</v>
      </c>
      <c r="P118" s="20">
        <v>0</v>
      </c>
      <c r="Q118" s="20">
        <f>+H118+I118+J118+K118+L118+M118+N118+O118</f>
        <v>11174.32</v>
      </c>
      <c r="R118" s="20">
        <f>SUM(G118+P118-Q118)</f>
        <v>63825.68</v>
      </c>
    </row>
    <row r="119" spans="1:18" s="19" customFormat="1" ht="12.75" x14ac:dyDescent="0.2">
      <c r="A119" s="1">
        <v>106</v>
      </c>
      <c r="B119" s="2" t="s">
        <v>89</v>
      </c>
      <c r="C119" s="2" t="s">
        <v>137</v>
      </c>
      <c r="D119" s="4" t="s">
        <v>126</v>
      </c>
      <c r="E119" s="4" t="s">
        <v>135</v>
      </c>
      <c r="F119" s="3" t="s">
        <v>240</v>
      </c>
      <c r="G119" s="48">
        <v>75000</v>
      </c>
      <c r="H119" s="20">
        <v>6309.35</v>
      </c>
      <c r="I119" s="20">
        <v>75</v>
      </c>
      <c r="J119" s="20">
        <f>+G119*2.87%</f>
        <v>2152.5</v>
      </c>
      <c r="K119" s="21">
        <f>+G119*3.04%</f>
        <v>2280</v>
      </c>
      <c r="L119" s="20">
        <v>6379.61</v>
      </c>
      <c r="M119" s="20">
        <v>0</v>
      </c>
      <c r="N119" s="20">
        <v>0</v>
      </c>
      <c r="O119" s="20">
        <v>0</v>
      </c>
      <c r="P119" s="20">
        <v>0</v>
      </c>
      <c r="Q119" s="20">
        <f>+H119+I119+J119+K119+L119+M119+N119+O119</f>
        <v>17196.46</v>
      </c>
      <c r="R119" s="20">
        <f>SUM(G119+P119-Q119)</f>
        <v>57803.54</v>
      </c>
    </row>
    <row r="120" spans="1:18" s="19" customFormat="1" ht="12.75" x14ac:dyDescent="0.2">
      <c r="A120" s="5">
        <v>107</v>
      </c>
      <c r="B120" s="2" t="s">
        <v>275</v>
      </c>
      <c r="C120" s="2" t="s">
        <v>276</v>
      </c>
      <c r="D120" s="4" t="s">
        <v>126</v>
      </c>
      <c r="E120" s="4" t="s">
        <v>135</v>
      </c>
      <c r="F120" s="3" t="s">
        <v>239</v>
      </c>
      <c r="G120" s="48">
        <v>60000</v>
      </c>
      <c r="H120" s="20">
        <v>3486.65</v>
      </c>
      <c r="I120" s="20">
        <v>75</v>
      </c>
      <c r="J120" s="20">
        <f>+G120*2.87%</f>
        <v>1722</v>
      </c>
      <c r="K120" s="20">
        <f>+G120*3.04%</f>
        <v>1824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f>+H120+I120+J120+K120+L120+M120+N120+O120</f>
        <v>7107.65</v>
      </c>
      <c r="R120" s="20">
        <f>SUM(G120+P120-Q120)</f>
        <v>52892.35</v>
      </c>
    </row>
    <row r="121" spans="1:18" s="19" customFormat="1" ht="12.75" x14ac:dyDescent="0.2">
      <c r="A121" s="1">
        <v>108</v>
      </c>
      <c r="B121" s="2" t="s">
        <v>147</v>
      </c>
      <c r="C121" s="2" t="s">
        <v>303</v>
      </c>
      <c r="D121" s="4" t="s">
        <v>126</v>
      </c>
      <c r="E121" s="4" t="s">
        <v>135</v>
      </c>
      <c r="F121" s="3" t="s">
        <v>239</v>
      </c>
      <c r="G121" s="48">
        <v>90000</v>
      </c>
      <c r="H121" s="20">
        <v>9753.19</v>
      </c>
      <c r="I121" s="20">
        <v>75</v>
      </c>
      <c r="J121" s="20">
        <f>+G121*2.87%</f>
        <v>2583</v>
      </c>
      <c r="K121" s="20">
        <f>+G121*3.04%</f>
        <v>2736</v>
      </c>
      <c r="L121" s="20">
        <v>714.95</v>
      </c>
      <c r="M121" s="20">
        <v>0</v>
      </c>
      <c r="N121" s="20">
        <v>0</v>
      </c>
      <c r="O121" s="20">
        <v>4000</v>
      </c>
      <c r="P121" s="20">
        <v>0</v>
      </c>
      <c r="Q121" s="20">
        <f>+H121+I121+J121+K121+L121+M121+N121+O121</f>
        <v>19862.14</v>
      </c>
      <c r="R121" s="20">
        <f>SUM(G121+P121-Q121)</f>
        <v>70137.86</v>
      </c>
    </row>
    <row r="122" spans="1:18" s="19" customFormat="1" ht="12.75" x14ac:dyDescent="0.2">
      <c r="A122" s="5">
        <v>109</v>
      </c>
      <c r="B122" s="2" t="s">
        <v>57</v>
      </c>
      <c r="C122" s="2" t="s">
        <v>250</v>
      </c>
      <c r="D122" s="4" t="s">
        <v>125</v>
      </c>
      <c r="E122" s="4" t="s">
        <v>135</v>
      </c>
      <c r="F122" s="3" t="s">
        <v>239</v>
      </c>
      <c r="G122" s="20">
        <v>70000</v>
      </c>
      <c r="H122" s="20">
        <v>5130.43</v>
      </c>
      <c r="I122" s="20">
        <v>95</v>
      </c>
      <c r="J122" s="20">
        <f>+G122*2.87%</f>
        <v>2009</v>
      </c>
      <c r="K122" s="21">
        <f>+G122*3.04%</f>
        <v>2128</v>
      </c>
      <c r="L122" s="20">
        <v>0</v>
      </c>
      <c r="M122" s="47">
        <v>0</v>
      </c>
      <c r="N122" s="20">
        <v>0</v>
      </c>
      <c r="O122" s="20">
        <v>0</v>
      </c>
      <c r="P122" s="20">
        <v>0</v>
      </c>
      <c r="Q122" s="20">
        <f>+H122+I122+J122+K122+L122+M122+N122+O122</f>
        <v>9362.43</v>
      </c>
      <c r="R122" s="20">
        <f>SUM(G122+P122-Q122)</f>
        <v>60637.57</v>
      </c>
    </row>
    <row r="123" spans="1:18" s="19" customFormat="1" ht="12.75" x14ac:dyDescent="0.2">
      <c r="A123" s="1">
        <v>110</v>
      </c>
      <c r="B123" s="2" t="s">
        <v>150</v>
      </c>
      <c r="C123" s="2" t="s">
        <v>163</v>
      </c>
      <c r="D123" s="4" t="s">
        <v>126</v>
      </c>
      <c r="E123" s="4" t="s">
        <v>135</v>
      </c>
      <c r="F123" s="3" t="s">
        <v>239</v>
      </c>
      <c r="G123" s="48">
        <v>55000</v>
      </c>
      <c r="H123" s="20">
        <v>2559.6799999999998</v>
      </c>
      <c r="I123" s="20">
        <v>75</v>
      </c>
      <c r="J123" s="20">
        <f>+G123*2.87%</f>
        <v>1578.5</v>
      </c>
      <c r="K123" s="20">
        <f>+G123*3.04%</f>
        <v>1672</v>
      </c>
      <c r="L123" s="20">
        <v>0</v>
      </c>
      <c r="M123" s="20">
        <v>0</v>
      </c>
      <c r="N123" s="20">
        <v>0</v>
      </c>
      <c r="O123" s="20">
        <v>2000</v>
      </c>
      <c r="P123" s="20">
        <v>0</v>
      </c>
      <c r="Q123" s="20">
        <f>+H123+I123+J123+K123+L123+M123+N123+O123</f>
        <v>7885.18</v>
      </c>
      <c r="R123" s="20">
        <f>SUM(G123+P123-Q123)</f>
        <v>47114.82</v>
      </c>
    </row>
    <row r="124" spans="1:18" s="19" customFormat="1" ht="12.75" x14ac:dyDescent="0.2">
      <c r="A124" s="5">
        <v>111</v>
      </c>
      <c r="B124" s="2" t="s">
        <v>177</v>
      </c>
      <c r="C124" s="2" t="s">
        <v>163</v>
      </c>
      <c r="D124" s="4" t="s">
        <v>126</v>
      </c>
      <c r="E124" s="4" t="s">
        <v>135</v>
      </c>
      <c r="F124" s="3" t="s">
        <v>239</v>
      </c>
      <c r="G124" s="20">
        <v>55000</v>
      </c>
      <c r="H124" s="20">
        <v>2559.6799999999998</v>
      </c>
      <c r="I124" s="20">
        <v>75</v>
      </c>
      <c r="J124" s="20">
        <f>+G124*2.87%</f>
        <v>1578.5</v>
      </c>
      <c r="K124" s="20">
        <f>+G124*3.04%</f>
        <v>1672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f>+H124+I124+J124+K124+L124+M124+N124+O124</f>
        <v>5885.18</v>
      </c>
      <c r="R124" s="20">
        <f>SUM(G124+P124-Q124)</f>
        <v>49114.82</v>
      </c>
    </row>
    <row r="125" spans="1:18" s="19" customFormat="1" ht="12.75" x14ac:dyDescent="0.2">
      <c r="A125" s="1">
        <v>112</v>
      </c>
      <c r="B125" s="2" t="s">
        <v>206</v>
      </c>
      <c r="C125" s="2" t="s">
        <v>95</v>
      </c>
      <c r="D125" s="4" t="s">
        <v>126</v>
      </c>
      <c r="E125" s="4" t="s">
        <v>135</v>
      </c>
      <c r="F125" s="3" t="s">
        <v>240</v>
      </c>
      <c r="G125" s="48">
        <v>32000</v>
      </c>
      <c r="H125" s="20">
        <v>0</v>
      </c>
      <c r="I125" s="20">
        <v>75</v>
      </c>
      <c r="J125" s="20">
        <f>+G125*2.87%</f>
        <v>918.4</v>
      </c>
      <c r="K125" s="20">
        <f>+G125*3.04%</f>
        <v>972.8</v>
      </c>
      <c r="L125" s="20">
        <v>0</v>
      </c>
      <c r="M125" s="20">
        <v>0</v>
      </c>
      <c r="N125" s="20">
        <v>0</v>
      </c>
      <c r="O125" s="20">
        <v>13425.62</v>
      </c>
      <c r="P125" s="20">
        <v>0</v>
      </c>
      <c r="Q125" s="20">
        <f>+H125+I125+J125+K125+L125+M125+N125+O125</f>
        <v>15391.82</v>
      </c>
      <c r="R125" s="20">
        <f>SUM(G125+P125-Q125)</f>
        <v>16608.18</v>
      </c>
    </row>
    <row r="126" spans="1:18" s="19" customFormat="1" ht="12.75" x14ac:dyDescent="0.2">
      <c r="A126" s="5">
        <v>113</v>
      </c>
      <c r="B126" s="2" t="s">
        <v>160</v>
      </c>
      <c r="C126" s="2" t="s">
        <v>264</v>
      </c>
      <c r="D126" s="4" t="s">
        <v>126</v>
      </c>
      <c r="E126" s="4" t="s">
        <v>135</v>
      </c>
      <c r="F126" s="3" t="s">
        <v>240</v>
      </c>
      <c r="G126" s="20">
        <v>42000</v>
      </c>
      <c r="H126" s="20">
        <v>724.92</v>
      </c>
      <c r="I126" s="20">
        <v>75</v>
      </c>
      <c r="J126" s="20">
        <f>+G126*2.87%</f>
        <v>1205.4000000000001</v>
      </c>
      <c r="K126" s="20">
        <f>+G126*3.04%</f>
        <v>1276.8</v>
      </c>
      <c r="L126" s="20">
        <v>0</v>
      </c>
      <c r="M126" s="20">
        <v>0</v>
      </c>
      <c r="N126" s="20">
        <v>0</v>
      </c>
      <c r="O126" s="20">
        <v>4500</v>
      </c>
      <c r="P126" s="20">
        <v>0</v>
      </c>
      <c r="Q126" s="20">
        <f>+H126+I126+J126+K126+L126+M126+N126+O126</f>
        <v>7782.12</v>
      </c>
      <c r="R126" s="20">
        <f>SUM(G126+P126-Q126)</f>
        <v>34217.879999999997</v>
      </c>
    </row>
    <row r="127" spans="1:18" s="19" customFormat="1" ht="12.75" x14ac:dyDescent="0.2">
      <c r="A127" s="1">
        <v>114</v>
      </c>
      <c r="B127" s="2" t="s">
        <v>18</v>
      </c>
      <c r="C127" s="2" t="s">
        <v>133</v>
      </c>
      <c r="D127" s="4" t="s">
        <v>126</v>
      </c>
      <c r="E127" s="4" t="s">
        <v>135</v>
      </c>
      <c r="F127" s="3" t="s">
        <v>239</v>
      </c>
      <c r="G127" s="20">
        <v>37739.800000000003</v>
      </c>
      <c r="H127" s="20">
        <v>123.66</v>
      </c>
      <c r="I127" s="20">
        <v>75</v>
      </c>
      <c r="J127" s="20">
        <f>+G127*2.87%</f>
        <v>1083.1322600000001</v>
      </c>
      <c r="K127" s="21">
        <f>+G127*3.04%</f>
        <v>1147.2899200000002</v>
      </c>
      <c r="L127" s="20">
        <v>0</v>
      </c>
      <c r="M127" s="20">
        <v>0</v>
      </c>
      <c r="N127" s="20">
        <v>0</v>
      </c>
      <c r="O127" s="20">
        <v>2000</v>
      </c>
      <c r="P127" s="20"/>
      <c r="Q127" s="20">
        <f>+H127+I127+J127+K127+L127+M127+N127+O127</f>
        <v>4429.0821800000003</v>
      </c>
      <c r="R127" s="20">
        <f>SUM(G127+P127-Q127)</f>
        <v>33310.717820000005</v>
      </c>
    </row>
    <row r="128" spans="1:18" s="19" customFormat="1" ht="12.75" x14ac:dyDescent="0.2">
      <c r="A128" s="5">
        <v>115</v>
      </c>
      <c r="B128" s="2" t="s">
        <v>28</v>
      </c>
      <c r="C128" s="2" t="s">
        <v>133</v>
      </c>
      <c r="D128" s="4" t="s">
        <v>126</v>
      </c>
      <c r="E128" s="4" t="s">
        <v>135</v>
      </c>
      <c r="F128" s="3" t="s">
        <v>239</v>
      </c>
      <c r="G128" s="20">
        <v>22060.5</v>
      </c>
      <c r="H128" s="20">
        <v>0</v>
      </c>
      <c r="I128" s="20">
        <v>195</v>
      </c>
      <c r="J128" s="20">
        <f>+G128*2.87%</f>
        <v>633.13634999999999</v>
      </c>
      <c r="K128" s="21">
        <f>+G128*3.04%</f>
        <v>670.63919999999996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f>+H128+I128+J128+K128+L128+M128+N128+O128</f>
        <v>1498.7755499999998</v>
      </c>
      <c r="R128" s="20">
        <f>SUM(G128+P128-Q128)</f>
        <v>20561.724450000002</v>
      </c>
    </row>
    <row r="129" spans="1:18" s="19" customFormat="1" ht="12.75" x14ac:dyDescent="0.2">
      <c r="A129" s="1">
        <v>116</v>
      </c>
      <c r="B129" s="2" t="s">
        <v>70</v>
      </c>
      <c r="C129" s="2" t="s">
        <v>133</v>
      </c>
      <c r="D129" s="4" t="s">
        <v>126</v>
      </c>
      <c r="E129" s="4" t="s">
        <v>135</v>
      </c>
      <c r="F129" s="3" t="s">
        <v>239</v>
      </c>
      <c r="G129" s="20">
        <v>25000</v>
      </c>
      <c r="H129" s="20">
        <v>0</v>
      </c>
      <c r="I129" s="20">
        <v>75</v>
      </c>
      <c r="J129" s="20">
        <f>+G129*2.87%</f>
        <v>717.5</v>
      </c>
      <c r="K129" s="21">
        <f>+G129*3.04%</f>
        <v>760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f>+H129+I129+J129+K129+L129+M129+N129+O129</f>
        <v>1552.5</v>
      </c>
      <c r="R129" s="20">
        <f>SUM(G129+P129-Q129)</f>
        <v>23447.5</v>
      </c>
    </row>
    <row r="130" spans="1:18" s="19" customFormat="1" ht="12.75" x14ac:dyDescent="0.2">
      <c r="A130" s="5">
        <v>117</v>
      </c>
      <c r="B130" s="2" t="s">
        <v>73</v>
      </c>
      <c r="C130" s="2" t="s">
        <v>133</v>
      </c>
      <c r="D130" s="4" t="s">
        <v>126</v>
      </c>
      <c r="E130" s="4" t="s">
        <v>135</v>
      </c>
      <c r="F130" s="3" t="s">
        <v>239</v>
      </c>
      <c r="G130" s="20">
        <v>25000</v>
      </c>
      <c r="H130" s="20">
        <v>0</v>
      </c>
      <c r="I130" s="20">
        <v>75</v>
      </c>
      <c r="J130" s="20">
        <f>+G130*2.87%</f>
        <v>717.5</v>
      </c>
      <c r="K130" s="21">
        <f>+G130*3.04%</f>
        <v>760</v>
      </c>
      <c r="L130" s="20">
        <v>0</v>
      </c>
      <c r="M130" s="20">
        <v>0</v>
      </c>
      <c r="N130" s="20">
        <v>0</v>
      </c>
      <c r="O130" s="20">
        <v>2000</v>
      </c>
      <c r="P130" s="20"/>
      <c r="Q130" s="20">
        <f>+H130+I130+J130+K130+L130+M130+N130+O130</f>
        <v>3552.5</v>
      </c>
      <c r="R130" s="20">
        <f>SUM(G130+P130-Q130)</f>
        <v>21447.5</v>
      </c>
    </row>
    <row r="131" spans="1:18" s="19" customFormat="1" ht="12.75" x14ac:dyDescent="0.2">
      <c r="A131" s="1">
        <v>118</v>
      </c>
      <c r="B131" s="2" t="s">
        <v>75</v>
      </c>
      <c r="C131" s="2" t="s">
        <v>133</v>
      </c>
      <c r="D131" s="4" t="s">
        <v>126</v>
      </c>
      <c r="E131" s="4" t="s">
        <v>135</v>
      </c>
      <c r="F131" s="3" t="s">
        <v>239</v>
      </c>
      <c r="G131" s="20">
        <v>32320</v>
      </c>
      <c r="H131" s="20">
        <v>0</v>
      </c>
      <c r="I131" s="20">
        <v>75</v>
      </c>
      <c r="J131" s="20">
        <f>+G131*2.87%</f>
        <v>927.58399999999995</v>
      </c>
      <c r="K131" s="21">
        <f>+G131*3.04%</f>
        <v>982.52800000000002</v>
      </c>
      <c r="L131" s="20">
        <v>714.95</v>
      </c>
      <c r="M131" s="20">
        <v>0</v>
      </c>
      <c r="N131" s="20">
        <v>5064.1499999999996</v>
      </c>
      <c r="O131" s="20">
        <v>4168.68</v>
      </c>
      <c r="P131" s="20">
        <v>0</v>
      </c>
      <c r="Q131" s="20">
        <f>+H131+I131+J131+K131+L131+M131+N131+O131</f>
        <v>11932.892</v>
      </c>
      <c r="R131" s="20">
        <f>SUM(G131+P131-Q131)</f>
        <v>20387.108</v>
      </c>
    </row>
    <row r="132" spans="1:18" s="19" customFormat="1" ht="12.75" x14ac:dyDescent="0.2">
      <c r="A132" s="5">
        <v>119</v>
      </c>
      <c r="B132" s="2" t="s">
        <v>93</v>
      </c>
      <c r="C132" s="2" t="s">
        <v>133</v>
      </c>
      <c r="D132" s="4" t="s">
        <v>126</v>
      </c>
      <c r="E132" s="4" t="s">
        <v>135</v>
      </c>
      <c r="F132" s="3" t="s">
        <v>239</v>
      </c>
      <c r="G132" s="48">
        <v>31500</v>
      </c>
      <c r="H132" s="20">
        <v>0</v>
      </c>
      <c r="I132" s="20">
        <v>75</v>
      </c>
      <c r="J132" s="20">
        <f>+G132*2.87%</f>
        <v>904.05</v>
      </c>
      <c r="K132" s="21">
        <f>+G132*3.04%</f>
        <v>957.6</v>
      </c>
      <c r="L132" s="20">
        <v>922.27</v>
      </c>
      <c r="M132" s="20">
        <v>0</v>
      </c>
      <c r="N132" s="20">
        <v>0</v>
      </c>
      <c r="O132" s="20">
        <v>8653.2099999999991</v>
      </c>
      <c r="P132" s="20">
        <v>0</v>
      </c>
      <c r="Q132" s="20">
        <f>+H132+I132+J132+K132+L132+M132+N132+O132</f>
        <v>11512.13</v>
      </c>
      <c r="R132" s="20">
        <f>SUM(G132+P132-Q132)</f>
        <v>19987.870000000003</v>
      </c>
    </row>
    <row r="133" spans="1:18" s="19" customFormat="1" ht="12.75" x14ac:dyDescent="0.2">
      <c r="A133" s="1">
        <v>120</v>
      </c>
      <c r="B133" s="2" t="s">
        <v>179</v>
      </c>
      <c r="C133" s="2" t="s">
        <v>133</v>
      </c>
      <c r="D133" s="4" t="s">
        <v>126</v>
      </c>
      <c r="E133" s="4" t="s">
        <v>135</v>
      </c>
      <c r="F133" s="3" t="s">
        <v>239</v>
      </c>
      <c r="G133" s="48">
        <v>25000</v>
      </c>
      <c r="H133" s="20">
        <v>0</v>
      </c>
      <c r="I133" s="20">
        <v>75</v>
      </c>
      <c r="J133" s="20">
        <f>+G133*2.87%</f>
        <v>717.5</v>
      </c>
      <c r="K133" s="20">
        <f>+G133*3.04%</f>
        <v>760</v>
      </c>
      <c r="L133" s="20">
        <v>0</v>
      </c>
      <c r="M133" s="20">
        <v>0</v>
      </c>
      <c r="N133" s="20">
        <v>0</v>
      </c>
      <c r="O133" s="20">
        <v>6000</v>
      </c>
      <c r="P133" s="20">
        <v>0</v>
      </c>
      <c r="Q133" s="20">
        <f>+H133+I133+J133+K133+L133+M133+N133+O133</f>
        <v>7552.5</v>
      </c>
      <c r="R133" s="20">
        <f>SUM(G133+P133-Q133)</f>
        <v>17447.5</v>
      </c>
    </row>
    <row r="134" spans="1:18" s="19" customFormat="1" ht="12.75" x14ac:dyDescent="0.2">
      <c r="A134" s="5">
        <v>121</v>
      </c>
      <c r="B134" s="2" t="s">
        <v>204</v>
      </c>
      <c r="C134" s="2" t="s">
        <v>133</v>
      </c>
      <c r="D134" s="4" t="s">
        <v>126</v>
      </c>
      <c r="E134" s="4" t="s">
        <v>135</v>
      </c>
      <c r="F134" s="3" t="s">
        <v>239</v>
      </c>
      <c r="G134" s="48">
        <v>10000</v>
      </c>
      <c r="H134" s="20">
        <v>0</v>
      </c>
      <c r="I134" s="20">
        <v>75</v>
      </c>
      <c r="J134" s="20">
        <f>+G134*2.87%</f>
        <v>287</v>
      </c>
      <c r="K134" s="20">
        <f>+G134*3.04%</f>
        <v>304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f>+H134+I134+J134+K134+L134+M134+N134+O134</f>
        <v>666</v>
      </c>
      <c r="R134" s="20">
        <f>SUM(G134+P134-Q134)</f>
        <v>9334</v>
      </c>
    </row>
    <row r="135" spans="1:18" s="19" customFormat="1" ht="12.75" x14ac:dyDescent="0.2">
      <c r="A135" s="1">
        <v>122</v>
      </c>
      <c r="B135" s="2" t="s">
        <v>220</v>
      </c>
      <c r="C135" s="2" t="s">
        <v>133</v>
      </c>
      <c r="D135" s="4" t="s">
        <v>126</v>
      </c>
      <c r="E135" s="4" t="s">
        <v>135</v>
      </c>
      <c r="F135" s="3" t="s">
        <v>239</v>
      </c>
      <c r="G135" s="48">
        <v>25000</v>
      </c>
      <c r="H135" s="20">
        <v>0</v>
      </c>
      <c r="I135" s="20">
        <v>75</v>
      </c>
      <c r="J135" s="20">
        <f>+G135*2.87%</f>
        <v>717.5</v>
      </c>
      <c r="K135" s="20">
        <f>+G135*3.04%</f>
        <v>760</v>
      </c>
      <c r="L135" s="20">
        <v>0</v>
      </c>
      <c r="M135" s="20">
        <v>0</v>
      </c>
      <c r="N135" s="20">
        <v>0</v>
      </c>
      <c r="O135" s="20">
        <v>5000</v>
      </c>
      <c r="P135" s="20">
        <v>0</v>
      </c>
      <c r="Q135" s="20">
        <f>+H135+I135+J135+K135+L135+M135+N135+O135</f>
        <v>6552.5</v>
      </c>
      <c r="R135" s="20">
        <f>SUM(G135+P135-Q135)</f>
        <v>18447.5</v>
      </c>
    </row>
    <row r="136" spans="1:18" s="19" customFormat="1" ht="12.75" x14ac:dyDescent="0.2">
      <c r="A136" s="5">
        <v>123</v>
      </c>
      <c r="B136" s="2" t="s">
        <v>284</v>
      </c>
      <c r="C136" s="2" t="s">
        <v>133</v>
      </c>
      <c r="D136" s="4" t="s">
        <v>126</v>
      </c>
      <c r="E136" s="4" t="s">
        <v>135</v>
      </c>
      <c r="F136" s="3" t="s">
        <v>239</v>
      </c>
      <c r="G136" s="48">
        <v>20000</v>
      </c>
      <c r="H136" s="20">
        <v>0</v>
      </c>
      <c r="I136" s="20">
        <v>75</v>
      </c>
      <c r="J136" s="20">
        <f>+G136*2.87%</f>
        <v>574</v>
      </c>
      <c r="K136" s="20">
        <f>+G136*3.04%</f>
        <v>608</v>
      </c>
      <c r="L136" s="20">
        <v>0</v>
      </c>
      <c r="M136" s="20">
        <v>0</v>
      </c>
      <c r="N136" s="20">
        <v>0</v>
      </c>
      <c r="O136" s="20">
        <v>0</v>
      </c>
      <c r="P136" s="20"/>
      <c r="Q136" s="20">
        <f>+H136+I136+J136+K136+L136+M136+N136+O136</f>
        <v>1257</v>
      </c>
      <c r="R136" s="20">
        <f>SUM(G136+P136-Q136)</f>
        <v>18743</v>
      </c>
    </row>
    <row r="137" spans="1:18" s="19" customFormat="1" ht="12.75" x14ac:dyDescent="0.2">
      <c r="A137" s="1">
        <v>124</v>
      </c>
      <c r="B137" s="2" t="s">
        <v>59</v>
      </c>
      <c r="C137" s="2" t="s">
        <v>29</v>
      </c>
      <c r="D137" s="4" t="s">
        <v>126</v>
      </c>
      <c r="E137" s="4" t="s">
        <v>135</v>
      </c>
      <c r="F137" s="3" t="s">
        <v>240</v>
      </c>
      <c r="G137" s="20">
        <v>25000</v>
      </c>
      <c r="H137" s="20">
        <v>0</v>
      </c>
      <c r="I137" s="20">
        <v>115</v>
      </c>
      <c r="J137" s="20">
        <f>+G137*2.87%</f>
        <v>717.5</v>
      </c>
      <c r="K137" s="21">
        <f>+G137*3.04%</f>
        <v>760</v>
      </c>
      <c r="L137" s="20">
        <v>0</v>
      </c>
      <c r="M137" s="47">
        <v>1350.12</v>
      </c>
      <c r="N137" s="20">
        <v>0</v>
      </c>
      <c r="O137" s="20">
        <v>0</v>
      </c>
      <c r="P137" s="20">
        <v>0</v>
      </c>
      <c r="Q137" s="20">
        <f>+H137+I137+J137+K137+L137+M137+N137+O137</f>
        <v>2942.62</v>
      </c>
      <c r="R137" s="20">
        <f>SUM(G137+P137-Q137)</f>
        <v>22057.38</v>
      </c>
    </row>
    <row r="138" spans="1:18" s="19" customFormat="1" ht="12.75" x14ac:dyDescent="0.2">
      <c r="A138" s="5">
        <v>125</v>
      </c>
      <c r="B138" s="2" t="s">
        <v>71</v>
      </c>
      <c r="C138" s="2" t="s">
        <v>29</v>
      </c>
      <c r="D138" s="4" t="s">
        <v>126</v>
      </c>
      <c r="E138" s="4" t="s">
        <v>135</v>
      </c>
      <c r="F138" s="3" t="s">
        <v>240</v>
      </c>
      <c r="G138" s="20">
        <v>25000</v>
      </c>
      <c r="H138" s="20">
        <v>0</v>
      </c>
      <c r="I138" s="20">
        <v>75</v>
      </c>
      <c r="J138" s="20">
        <f>+G138*2.87%</f>
        <v>717.5</v>
      </c>
      <c r="K138" s="21">
        <f>+G138*3.04%</f>
        <v>760</v>
      </c>
      <c r="L138" s="20">
        <v>922.27</v>
      </c>
      <c r="M138" s="20">
        <v>0</v>
      </c>
      <c r="N138" s="20">
        <v>0</v>
      </c>
      <c r="O138" s="20">
        <v>3801.16</v>
      </c>
      <c r="P138" s="20">
        <v>0</v>
      </c>
      <c r="Q138" s="20">
        <f>+H138+I138+J138+K138+L138+M138+N138+O138</f>
        <v>6275.93</v>
      </c>
      <c r="R138" s="20">
        <f>SUM(G138+P138-Q138)</f>
        <v>18724.07</v>
      </c>
    </row>
    <row r="139" spans="1:18" s="19" customFormat="1" ht="12.75" x14ac:dyDescent="0.2">
      <c r="A139" s="1">
        <v>126</v>
      </c>
      <c r="B139" s="2" t="s">
        <v>77</v>
      </c>
      <c r="C139" s="2" t="s">
        <v>29</v>
      </c>
      <c r="D139" s="4" t="s">
        <v>126</v>
      </c>
      <c r="E139" s="4" t="s">
        <v>135</v>
      </c>
      <c r="F139" s="3" t="s">
        <v>240</v>
      </c>
      <c r="G139" s="20">
        <v>25000</v>
      </c>
      <c r="H139" s="20">
        <v>0</v>
      </c>
      <c r="I139" s="20">
        <v>75</v>
      </c>
      <c r="J139" s="20">
        <f>+G139*2.87%</f>
        <v>717.5</v>
      </c>
      <c r="K139" s="21">
        <f>+G139*3.04%</f>
        <v>760</v>
      </c>
      <c r="L139" s="20">
        <v>357.47</v>
      </c>
      <c r="M139" s="20">
        <v>0</v>
      </c>
      <c r="N139" s="20">
        <v>0</v>
      </c>
      <c r="O139" s="20">
        <v>6606.15</v>
      </c>
      <c r="P139" s="20">
        <v>0</v>
      </c>
      <c r="Q139" s="20">
        <f>+H139+I139+J139+K139+L139+M139+N139+O139</f>
        <v>8516.119999999999</v>
      </c>
      <c r="R139" s="20">
        <f>SUM(G139+P139-Q139)</f>
        <v>16483.88</v>
      </c>
    </row>
    <row r="140" spans="1:18" s="19" customFormat="1" ht="12.75" x14ac:dyDescent="0.2">
      <c r="A140" s="5">
        <v>127</v>
      </c>
      <c r="B140" s="2" t="s">
        <v>117</v>
      </c>
      <c r="C140" s="2" t="s">
        <v>29</v>
      </c>
      <c r="D140" s="4" t="s">
        <v>126</v>
      </c>
      <c r="E140" s="4" t="s">
        <v>135</v>
      </c>
      <c r="F140" s="3" t="s">
        <v>240</v>
      </c>
      <c r="G140" s="48">
        <v>25000</v>
      </c>
      <c r="H140" s="20">
        <v>0</v>
      </c>
      <c r="I140" s="20">
        <v>75</v>
      </c>
      <c r="J140" s="20">
        <f>+G140*2.87%</f>
        <v>717.5</v>
      </c>
      <c r="K140" s="21">
        <f>+G140*3.04%</f>
        <v>760</v>
      </c>
      <c r="L140" s="20">
        <v>0</v>
      </c>
      <c r="M140" s="20">
        <v>0</v>
      </c>
      <c r="N140" s="20">
        <v>0</v>
      </c>
      <c r="O140" s="20">
        <v>11213.72</v>
      </c>
      <c r="P140" s="20">
        <v>0</v>
      </c>
      <c r="Q140" s="20">
        <f>+H140+I140+J140+K140+L140+M140+N140+O140</f>
        <v>12766.22</v>
      </c>
      <c r="R140" s="20">
        <f>SUM(G140+P140-Q140)</f>
        <v>12233.78</v>
      </c>
    </row>
    <row r="141" spans="1:18" s="19" customFormat="1" ht="12.75" x14ac:dyDescent="0.2">
      <c r="A141" s="1">
        <v>128</v>
      </c>
      <c r="B141" s="2" t="s">
        <v>195</v>
      </c>
      <c r="C141" s="2" t="s">
        <v>29</v>
      </c>
      <c r="D141" s="4" t="s">
        <v>126</v>
      </c>
      <c r="E141" s="4" t="s">
        <v>135</v>
      </c>
      <c r="F141" s="3" t="s">
        <v>240</v>
      </c>
      <c r="G141" s="48">
        <v>25000</v>
      </c>
      <c r="H141" s="20">
        <v>0</v>
      </c>
      <c r="I141" s="20">
        <v>75</v>
      </c>
      <c r="J141" s="20">
        <f>+G141*2.87%</f>
        <v>717.5</v>
      </c>
      <c r="K141" s="20">
        <f>+G141*3.04%</f>
        <v>760</v>
      </c>
      <c r="L141" s="20">
        <v>0</v>
      </c>
      <c r="M141" s="20">
        <v>0</v>
      </c>
      <c r="N141" s="20">
        <v>0</v>
      </c>
      <c r="O141" s="20">
        <v>6317.32</v>
      </c>
      <c r="P141" s="20">
        <v>0</v>
      </c>
      <c r="Q141" s="20">
        <f>+H141+I141+J141+K141+L141+M141+N141+O141</f>
        <v>7869.82</v>
      </c>
      <c r="R141" s="20">
        <f>SUM(G141+P141-Q141)</f>
        <v>17130.18</v>
      </c>
    </row>
    <row r="142" spans="1:18" s="19" customFormat="1" ht="12.75" x14ac:dyDescent="0.2">
      <c r="A142" s="5">
        <v>129</v>
      </c>
      <c r="B142" s="2" t="s">
        <v>185</v>
      </c>
      <c r="C142" s="2" t="s">
        <v>29</v>
      </c>
      <c r="D142" s="4" t="s">
        <v>126</v>
      </c>
      <c r="E142" s="4" t="s">
        <v>135</v>
      </c>
      <c r="F142" s="3" t="s">
        <v>240</v>
      </c>
      <c r="G142" s="48">
        <v>25000</v>
      </c>
      <c r="H142" s="20">
        <v>0</v>
      </c>
      <c r="I142" s="20">
        <v>75</v>
      </c>
      <c r="J142" s="20">
        <f>+G142*2.87%</f>
        <v>717.5</v>
      </c>
      <c r="K142" s="20">
        <f>+G142*3.04%</f>
        <v>760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f>+H142+I142+J142+K142+L142+M142+N142+O142</f>
        <v>1552.5</v>
      </c>
      <c r="R142" s="20">
        <f>SUM(G142+P142-Q142)</f>
        <v>23447.5</v>
      </c>
    </row>
    <row r="143" spans="1:18" s="19" customFormat="1" ht="12.75" x14ac:dyDescent="0.2">
      <c r="A143" s="1">
        <v>130</v>
      </c>
      <c r="B143" s="2" t="s">
        <v>186</v>
      </c>
      <c r="C143" s="2" t="s">
        <v>29</v>
      </c>
      <c r="D143" s="4" t="s">
        <v>126</v>
      </c>
      <c r="E143" s="4" t="s">
        <v>135</v>
      </c>
      <c r="F143" s="3" t="s">
        <v>240</v>
      </c>
      <c r="G143" s="48">
        <v>25000</v>
      </c>
      <c r="H143" s="20">
        <v>0</v>
      </c>
      <c r="I143" s="20">
        <v>75</v>
      </c>
      <c r="J143" s="20">
        <f>+G143*2.87%</f>
        <v>717.5</v>
      </c>
      <c r="K143" s="20">
        <f>+G143*3.04%</f>
        <v>760</v>
      </c>
      <c r="L143" s="20">
        <v>0</v>
      </c>
      <c r="M143" s="20">
        <v>0</v>
      </c>
      <c r="N143" s="20">
        <v>0</v>
      </c>
      <c r="O143" s="20">
        <v>1500</v>
      </c>
      <c r="P143" s="20">
        <v>0</v>
      </c>
      <c r="Q143" s="20">
        <f>+H143+I143+J143+K143+L143+M143+N143+O143</f>
        <v>3052.5</v>
      </c>
      <c r="R143" s="20">
        <f>SUM(G143+P143-Q143)</f>
        <v>21947.5</v>
      </c>
    </row>
    <row r="144" spans="1:18" s="19" customFormat="1" ht="12.75" x14ac:dyDescent="0.2">
      <c r="A144" s="5">
        <v>131</v>
      </c>
      <c r="B144" s="2" t="s">
        <v>199</v>
      </c>
      <c r="C144" s="2" t="s">
        <v>29</v>
      </c>
      <c r="D144" s="4" t="s">
        <v>126</v>
      </c>
      <c r="E144" s="4" t="s">
        <v>135</v>
      </c>
      <c r="F144" s="3" t="s">
        <v>240</v>
      </c>
      <c r="G144" s="48">
        <v>25000</v>
      </c>
      <c r="H144" s="20">
        <v>0</v>
      </c>
      <c r="I144" s="20">
        <v>75</v>
      </c>
      <c r="J144" s="20">
        <f>+G144*2.87%</f>
        <v>717.5</v>
      </c>
      <c r="K144" s="20">
        <f>+G144*3.04%</f>
        <v>760</v>
      </c>
      <c r="L144" s="20">
        <v>0</v>
      </c>
      <c r="M144" s="20">
        <v>0</v>
      </c>
      <c r="N144" s="20">
        <v>0</v>
      </c>
      <c r="O144" s="20">
        <v>4790.32</v>
      </c>
      <c r="P144" s="20">
        <v>0</v>
      </c>
      <c r="Q144" s="20">
        <f>+H144+I144+J144+K144+L144+M144+N144+O144</f>
        <v>6342.82</v>
      </c>
      <c r="R144" s="20">
        <f>SUM(G144+P144-Q144)</f>
        <v>18657.18</v>
      </c>
    </row>
    <row r="145" spans="1:18" s="19" customFormat="1" ht="12.75" x14ac:dyDescent="0.2">
      <c r="A145" s="1">
        <v>132</v>
      </c>
      <c r="B145" s="2" t="s">
        <v>222</v>
      </c>
      <c r="C145" s="2" t="s">
        <v>29</v>
      </c>
      <c r="D145" s="4" t="s">
        <v>126</v>
      </c>
      <c r="E145" s="4" t="s">
        <v>135</v>
      </c>
      <c r="F145" s="3" t="s">
        <v>240</v>
      </c>
      <c r="G145" s="48">
        <v>25000</v>
      </c>
      <c r="H145" s="20">
        <v>0</v>
      </c>
      <c r="I145" s="20">
        <v>75</v>
      </c>
      <c r="J145" s="20">
        <f>+G145*2.87%</f>
        <v>717.5</v>
      </c>
      <c r="K145" s="20">
        <f>+G145*3.04%</f>
        <v>760</v>
      </c>
      <c r="L145" s="20">
        <v>1129.5899999999999</v>
      </c>
      <c r="M145" s="20">
        <v>0</v>
      </c>
      <c r="N145" s="20">
        <v>0</v>
      </c>
      <c r="O145" s="20">
        <v>1500</v>
      </c>
      <c r="P145" s="20">
        <v>0</v>
      </c>
      <c r="Q145" s="20">
        <f>+H145+I145+J145+K145+L145+M145+N145+O145</f>
        <v>4182.09</v>
      </c>
      <c r="R145" s="20">
        <f>SUM(G145+P145-Q145)</f>
        <v>20817.91</v>
      </c>
    </row>
    <row r="146" spans="1:18" s="19" customFormat="1" ht="12.75" x14ac:dyDescent="0.2">
      <c r="A146" s="5">
        <v>133</v>
      </c>
      <c r="B146" s="2" t="s">
        <v>285</v>
      </c>
      <c r="C146" s="2" t="s">
        <v>29</v>
      </c>
      <c r="D146" s="4" t="s">
        <v>126</v>
      </c>
      <c r="E146" s="4" t="s">
        <v>135</v>
      </c>
      <c r="F146" s="3" t="s">
        <v>240</v>
      </c>
      <c r="G146" s="48">
        <v>25000</v>
      </c>
      <c r="H146" s="20">
        <v>0</v>
      </c>
      <c r="I146" s="20">
        <v>75</v>
      </c>
      <c r="J146" s="20">
        <f>+G146*2.87%</f>
        <v>717.5</v>
      </c>
      <c r="K146" s="20">
        <f>+G146*3.04%</f>
        <v>760</v>
      </c>
      <c r="L146" s="20">
        <v>357.47</v>
      </c>
      <c r="M146" s="20">
        <v>0</v>
      </c>
      <c r="N146" s="20">
        <v>0</v>
      </c>
      <c r="O146" s="20">
        <v>0</v>
      </c>
      <c r="P146" s="20">
        <v>0</v>
      </c>
      <c r="Q146" s="20">
        <f>+H146+I146+J146+K146+L146+M146+N146+O146</f>
        <v>1909.97</v>
      </c>
      <c r="R146" s="20">
        <f>SUM(G146+P146-Q146)</f>
        <v>23090.03</v>
      </c>
    </row>
    <row r="147" spans="1:18" s="19" customFormat="1" ht="12.75" x14ac:dyDescent="0.2">
      <c r="A147" s="1">
        <v>134</v>
      </c>
      <c r="B147" s="2" t="s">
        <v>286</v>
      </c>
      <c r="C147" s="2" t="s">
        <v>29</v>
      </c>
      <c r="D147" s="4" t="s">
        <v>126</v>
      </c>
      <c r="E147" s="4" t="s">
        <v>135</v>
      </c>
      <c r="F147" s="3" t="s">
        <v>240</v>
      </c>
      <c r="G147" s="48">
        <v>25000</v>
      </c>
      <c r="H147" s="20">
        <v>0</v>
      </c>
      <c r="I147" s="20">
        <v>75</v>
      </c>
      <c r="J147" s="20">
        <f>+G147*2.87%</f>
        <v>717.5</v>
      </c>
      <c r="K147" s="20">
        <f>+G147*3.04%</f>
        <v>760</v>
      </c>
      <c r="L147" s="20">
        <v>0</v>
      </c>
      <c r="M147" s="20">
        <v>0</v>
      </c>
      <c r="N147" s="20">
        <v>0</v>
      </c>
      <c r="O147" s="20">
        <v>2000</v>
      </c>
      <c r="P147" s="20">
        <v>0</v>
      </c>
      <c r="Q147" s="20">
        <f>+H147+I147+J147+K147+L147+M147+N147+O147</f>
        <v>3552.5</v>
      </c>
      <c r="R147" s="20">
        <f>SUM(G147+P147-Q147)</f>
        <v>21447.5</v>
      </c>
    </row>
    <row r="148" spans="1:18" s="19" customFormat="1" ht="12.75" x14ac:dyDescent="0.2">
      <c r="A148" s="5">
        <v>135</v>
      </c>
      <c r="B148" s="2" t="s">
        <v>311</v>
      </c>
      <c r="C148" s="2" t="s">
        <v>29</v>
      </c>
      <c r="D148" s="4" t="s">
        <v>126</v>
      </c>
      <c r="E148" s="4" t="s">
        <v>135</v>
      </c>
      <c r="F148" s="3" t="s">
        <v>240</v>
      </c>
      <c r="G148" s="48">
        <v>25000</v>
      </c>
      <c r="H148" s="20">
        <v>0</v>
      </c>
      <c r="I148" s="20">
        <v>75</v>
      </c>
      <c r="J148" s="20">
        <f>+G148*2.87%</f>
        <v>717.5</v>
      </c>
      <c r="K148" s="20">
        <f>+G148*3.04%</f>
        <v>760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f>+H148+I148+J148+K148+L148+M148+N148+O148</f>
        <v>1552.5</v>
      </c>
      <c r="R148" s="20">
        <f>SUM(G148+P148-Q148)</f>
        <v>23447.5</v>
      </c>
    </row>
    <row r="149" spans="1:18" s="19" customFormat="1" ht="12.75" x14ac:dyDescent="0.2">
      <c r="A149" s="1">
        <v>136</v>
      </c>
      <c r="B149" s="2" t="s">
        <v>65</v>
      </c>
      <c r="C149" s="2" t="s">
        <v>66</v>
      </c>
      <c r="D149" s="4" t="s">
        <v>126</v>
      </c>
      <c r="E149" s="4" t="s">
        <v>135</v>
      </c>
      <c r="F149" s="3" t="s">
        <v>239</v>
      </c>
      <c r="G149" s="20">
        <v>25000</v>
      </c>
      <c r="H149" s="20">
        <v>0</v>
      </c>
      <c r="I149" s="20">
        <v>75</v>
      </c>
      <c r="J149" s="20">
        <f>+G149*2.87%</f>
        <v>717.5</v>
      </c>
      <c r="K149" s="21">
        <f>+G149*3.04%</f>
        <v>760</v>
      </c>
      <c r="L149" s="20">
        <v>0</v>
      </c>
      <c r="M149" s="20">
        <v>0</v>
      </c>
      <c r="N149" s="20">
        <v>0</v>
      </c>
      <c r="O149" s="20">
        <v>500</v>
      </c>
      <c r="P149" s="20">
        <v>0</v>
      </c>
      <c r="Q149" s="20">
        <f>+H149+I149+J149+K149+L149+M149+N149+O149</f>
        <v>2052.5</v>
      </c>
      <c r="R149" s="20">
        <f>SUM(G149+P149-Q149)</f>
        <v>22947.5</v>
      </c>
    </row>
    <row r="150" spans="1:18" s="19" customFormat="1" ht="12.75" x14ac:dyDescent="0.2">
      <c r="A150" s="5">
        <v>137</v>
      </c>
      <c r="B150" s="2" t="s">
        <v>85</v>
      </c>
      <c r="C150" s="2" t="s">
        <v>66</v>
      </c>
      <c r="D150" s="4" t="s">
        <v>126</v>
      </c>
      <c r="E150" s="4" t="s">
        <v>135</v>
      </c>
      <c r="F150" s="3" t="s">
        <v>239</v>
      </c>
      <c r="G150" s="48">
        <v>31500</v>
      </c>
      <c r="H150" s="20">
        <v>0</v>
      </c>
      <c r="I150" s="20">
        <v>75</v>
      </c>
      <c r="J150" s="20">
        <f>+G150*2.87%</f>
        <v>904.05</v>
      </c>
      <c r="K150" s="21">
        <f>+G150*3.04%</f>
        <v>957.6</v>
      </c>
      <c r="L150" s="20">
        <v>357.47</v>
      </c>
      <c r="M150" s="20">
        <v>1350.12</v>
      </c>
      <c r="N150" s="20">
        <v>0</v>
      </c>
      <c r="O150" s="20">
        <v>0</v>
      </c>
      <c r="P150" s="20">
        <v>0</v>
      </c>
      <c r="Q150" s="20">
        <f>+H150+I150+J150+K150+L150+M150+N150+O150</f>
        <v>3644.24</v>
      </c>
      <c r="R150" s="20">
        <f>SUM(G150+P150-Q150)</f>
        <v>27855.760000000002</v>
      </c>
    </row>
    <row r="151" spans="1:18" s="19" customFormat="1" ht="12.75" x14ac:dyDescent="0.2">
      <c r="A151" s="1">
        <v>138</v>
      </c>
      <c r="B151" s="2" t="s">
        <v>156</v>
      </c>
      <c r="C151" s="2" t="s">
        <v>66</v>
      </c>
      <c r="D151" s="4" t="s">
        <v>126</v>
      </c>
      <c r="E151" s="4" t="s">
        <v>135</v>
      </c>
      <c r="F151" s="3" t="s">
        <v>239</v>
      </c>
      <c r="G151" s="48">
        <v>30000</v>
      </c>
      <c r="H151" s="20">
        <v>0</v>
      </c>
      <c r="I151" s="20">
        <v>75</v>
      </c>
      <c r="J151" s="20">
        <f>+G151*2.87%</f>
        <v>861</v>
      </c>
      <c r="K151" s="20">
        <f>+G151*3.04%</f>
        <v>912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f>+H151+I151+J151+K151+L151+M151+N151+O151</f>
        <v>1848</v>
      </c>
      <c r="R151" s="20">
        <f>SUM(G151+P151-Q151)</f>
        <v>28152</v>
      </c>
    </row>
    <row r="152" spans="1:18" s="19" customFormat="1" ht="12.75" x14ac:dyDescent="0.2">
      <c r="A152" s="5">
        <v>139</v>
      </c>
      <c r="B152" s="2" t="s">
        <v>182</v>
      </c>
      <c r="C152" s="2" t="s">
        <v>66</v>
      </c>
      <c r="D152" s="4" t="s">
        <v>126</v>
      </c>
      <c r="E152" s="4" t="s">
        <v>135</v>
      </c>
      <c r="F152" s="3" t="s">
        <v>239</v>
      </c>
      <c r="G152" s="48">
        <v>25000</v>
      </c>
      <c r="H152" s="20">
        <v>0</v>
      </c>
      <c r="I152" s="20">
        <v>75</v>
      </c>
      <c r="J152" s="20">
        <f>+G152*2.87%</f>
        <v>717.5</v>
      </c>
      <c r="K152" s="20">
        <f>+G152*3.04%</f>
        <v>760</v>
      </c>
      <c r="L152" s="20">
        <v>0</v>
      </c>
      <c r="M152" s="20">
        <v>0</v>
      </c>
      <c r="N152" s="20">
        <v>0</v>
      </c>
      <c r="O152" s="20">
        <v>5724.04</v>
      </c>
      <c r="P152" s="20">
        <v>0</v>
      </c>
      <c r="Q152" s="20">
        <f>+H152+I152+J152+K152+L152+M152+N152+O152</f>
        <v>7276.54</v>
      </c>
      <c r="R152" s="20">
        <f>SUM(G152+P152-Q152)</f>
        <v>17723.46</v>
      </c>
    </row>
    <row r="153" spans="1:18" s="19" customFormat="1" ht="12.75" x14ac:dyDescent="0.2">
      <c r="A153" s="1">
        <v>140</v>
      </c>
      <c r="B153" s="2" t="s">
        <v>196</v>
      </c>
      <c r="C153" s="2" t="s">
        <v>66</v>
      </c>
      <c r="D153" s="4" t="s">
        <v>126</v>
      </c>
      <c r="E153" s="4" t="s">
        <v>135</v>
      </c>
      <c r="F153" s="3" t="s">
        <v>239</v>
      </c>
      <c r="G153" s="48">
        <v>25000</v>
      </c>
      <c r="H153" s="20">
        <v>0</v>
      </c>
      <c r="I153" s="20">
        <v>75</v>
      </c>
      <c r="J153" s="20">
        <f>+G153*2.87%</f>
        <v>717.5</v>
      </c>
      <c r="K153" s="20">
        <f>+G153*3.04%</f>
        <v>760</v>
      </c>
      <c r="L153" s="20">
        <v>0</v>
      </c>
      <c r="M153" s="20">
        <v>0</v>
      </c>
      <c r="N153" s="20">
        <v>0</v>
      </c>
      <c r="O153" s="20">
        <v>9285.93</v>
      </c>
      <c r="P153" s="20">
        <v>0</v>
      </c>
      <c r="Q153" s="20">
        <f>+H153+I153+J153+K153+L153+M153+N153+O153</f>
        <v>10838.43</v>
      </c>
      <c r="R153" s="20">
        <f>SUM(G153+P153-Q153)</f>
        <v>14161.57</v>
      </c>
    </row>
    <row r="154" spans="1:18" s="19" customFormat="1" ht="12.75" x14ac:dyDescent="0.2">
      <c r="A154" s="5">
        <v>141</v>
      </c>
      <c r="B154" s="2" t="s">
        <v>197</v>
      </c>
      <c r="C154" s="2" t="s">
        <v>66</v>
      </c>
      <c r="D154" s="4" t="s">
        <v>126</v>
      </c>
      <c r="E154" s="4" t="s">
        <v>135</v>
      </c>
      <c r="F154" s="3" t="s">
        <v>239</v>
      </c>
      <c r="G154" s="48">
        <v>25000</v>
      </c>
      <c r="H154" s="20">
        <v>0</v>
      </c>
      <c r="I154" s="20">
        <v>75</v>
      </c>
      <c r="J154" s="20">
        <f>+G154*2.87%</f>
        <v>717.5</v>
      </c>
      <c r="K154" s="20">
        <f>+G154*3.04%</f>
        <v>760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f>+H154+I154+J154+K154+L154+M154+N154+O154</f>
        <v>1552.5</v>
      </c>
      <c r="R154" s="20">
        <f>SUM(G154+P154-Q154)</f>
        <v>23447.5</v>
      </c>
    </row>
    <row r="156" spans="1:18" ht="15.75" thickBot="1" x14ac:dyDescent="0.3"/>
    <row r="157" spans="1:18" ht="22.5" x14ac:dyDescent="0.3">
      <c r="A157" s="34" t="s">
        <v>0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6"/>
    </row>
    <row r="158" spans="1:18" ht="20.25" x14ac:dyDescent="0.3">
      <c r="A158" s="37" t="s">
        <v>1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9"/>
    </row>
    <row r="159" spans="1:18" ht="18.75" x14ac:dyDescent="0.3">
      <c r="A159" s="40" t="s">
        <v>2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2"/>
    </row>
    <row r="160" spans="1:18" ht="19.5" thickBot="1" x14ac:dyDescent="0.35">
      <c r="A160" s="31" t="str">
        <f>+A82</f>
        <v>ENERO 2022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3"/>
    </row>
    <row r="161" spans="1:18" s="18" customFormat="1" ht="22.5" thickBot="1" x14ac:dyDescent="0.25">
      <c r="A161" s="11" t="s">
        <v>83</v>
      </c>
      <c r="B161" s="12" t="s">
        <v>3</v>
      </c>
      <c r="C161" s="12" t="s">
        <v>4</v>
      </c>
      <c r="D161" s="11" t="s">
        <v>99</v>
      </c>
      <c r="E161" s="13" t="s">
        <v>100</v>
      </c>
      <c r="F161" s="14" t="s">
        <v>238</v>
      </c>
      <c r="G161" s="15" t="s">
        <v>225</v>
      </c>
      <c r="H161" s="15" t="s">
        <v>226</v>
      </c>
      <c r="I161" s="15" t="s">
        <v>227</v>
      </c>
      <c r="J161" s="15" t="s">
        <v>228</v>
      </c>
      <c r="K161" s="15" t="s">
        <v>229</v>
      </c>
      <c r="L161" s="15" t="s">
        <v>230</v>
      </c>
      <c r="M161" s="15" t="s">
        <v>231</v>
      </c>
      <c r="N161" s="23" t="s">
        <v>232</v>
      </c>
      <c r="O161" s="16" t="s">
        <v>233</v>
      </c>
      <c r="P161" s="15" t="s">
        <v>234</v>
      </c>
      <c r="Q161" s="15" t="s">
        <v>236</v>
      </c>
      <c r="R161" s="15" t="s">
        <v>235</v>
      </c>
    </row>
    <row r="162" spans="1:18" s="19" customFormat="1" ht="12.75" x14ac:dyDescent="0.2">
      <c r="A162" s="1">
        <v>142</v>
      </c>
      <c r="B162" s="2" t="s">
        <v>213</v>
      </c>
      <c r="C162" s="2" t="s">
        <v>66</v>
      </c>
      <c r="D162" s="4" t="s">
        <v>126</v>
      </c>
      <c r="E162" s="4" t="s">
        <v>135</v>
      </c>
      <c r="F162" s="3" t="s">
        <v>239</v>
      </c>
      <c r="G162" s="48">
        <v>25000</v>
      </c>
      <c r="H162" s="20">
        <v>0</v>
      </c>
      <c r="I162" s="20">
        <v>75</v>
      </c>
      <c r="J162" s="20">
        <f>+G162*2.87%</f>
        <v>717.5</v>
      </c>
      <c r="K162" s="20">
        <f>+G162*3.04%</f>
        <v>760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f>+H162+I162+J162+K162+L162+M162+N162+O162</f>
        <v>1552.5</v>
      </c>
      <c r="R162" s="20">
        <f>SUM(G162+P162-Q162)</f>
        <v>23447.5</v>
      </c>
    </row>
    <row r="163" spans="1:18" s="19" customFormat="1" ht="12.75" x14ac:dyDescent="0.2">
      <c r="A163" s="5">
        <v>143</v>
      </c>
      <c r="B163" s="2" t="s">
        <v>215</v>
      </c>
      <c r="C163" s="2" t="s">
        <v>66</v>
      </c>
      <c r="D163" s="4" t="s">
        <v>126</v>
      </c>
      <c r="E163" s="4" t="s">
        <v>135</v>
      </c>
      <c r="F163" s="3" t="s">
        <v>239</v>
      </c>
      <c r="G163" s="48">
        <v>25000</v>
      </c>
      <c r="H163" s="20">
        <v>0</v>
      </c>
      <c r="I163" s="20">
        <v>75</v>
      </c>
      <c r="J163" s="20">
        <f>+G163*2.87%</f>
        <v>717.5</v>
      </c>
      <c r="K163" s="20">
        <f>+G163*3.04%</f>
        <v>760</v>
      </c>
      <c r="L163" s="20">
        <v>1487.06</v>
      </c>
      <c r="M163" s="20">
        <v>0</v>
      </c>
      <c r="N163" s="20">
        <v>0</v>
      </c>
      <c r="O163" s="20">
        <v>0</v>
      </c>
      <c r="P163" s="20">
        <v>0</v>
      </c>
      <c r="Q163" s="20">
        <f>+H163+I163+J163+K163+L163+M163+N163+O163</f>
        <v>3039.56</v>
      </c>
      <c r="R163" s="20">
        <f>SUM(G163+P163-Q163)</f>
        <v>21960.44</v>
      </c>
    </row>
    <row r="164" spans="1:18" s="19" customFormat="1" ht="12.75" x14ac:dyDescent="0.2">
      <c r="A164" s="1">
        <v>144</v>
      </c>
      <c r="B164" s="2" t="s">
        <v>287</v>
      </c>
      <c r="C164" s="2" t="s">
        <v>66</v>
      </c>
      <c r="D164" s="4" t="s">
        <v>126</v>
      </c>
      <c r="E164" s="4" t="s">
        <v>135</v>
      </c>
      <c r="F164" s="3" t="s">
        <v>239</v>
      </c>
      <c r="G164" s="48">
        <v>25000</v>
      </c>
      <c r="H164" s="20">
        <v>0</v>
      </c>
      <c r="I164" s="20">
        <v>75</v>
      </c>
      <c r="J164" s="20">
        <f>+G164*2.87%</f>
        <v>717.5</v>
      </c>
      <c r="K164" s="20">
        <f>+G164*3.04%</f>
        <v>760</v>
      </c>
      <c r="L164" s="20">
        <v>0</v>
      </c>
      <c r="M164" s="20">
        <v>0</v>
      </c>
      <c r="N164" s="20">
        <v>0</v>
      </c>
      <c r="O164" s="20">
        <v>2000</v>
      </c>
      <c r="P164" s="20">
        <v>0</v>
      </c>
      <c r="Q164" s="20">
        <f>+H164+I164+J164+K164+L164+M164+N164+O164</f>
        <v>3552.5</v>
      </c>
      <c r="R164" s="20">
        <f>SUM(G164+P164-Q164)</f>
        <v>21447.5</v>
      </c>
    </row>
    <row r="165" spans="1:18" s="19" customFormat="1" ht="12.75" x14ac:dyDescent="0.2">
      <c r="A165" s="5">
        <v>145</v>
      </c>
      <c r="B165" s="2" t="s">
        <v>308</v>
      </c>
      <c r="C165" s="2" t="s">
        <v>66</v>
      </c>
      <c r="D165" s="4" t="s">
        <v>126</v>
      </c>
      <c r="E165" s="4" t="s">
        <v>135</v>
      </c>
      <c r="F165" s="3" t="s">
        <v>239</v>
      </c>
      <c r="G165" s="48">
        <v>25000</v>
      </c>
      <c r="H165" s="20">
        <v>0</v>
      </c>
      <c r="I165" s="20">
        <v>75</v>
      </c>
      <c r="J165" s="20">
        <f>+G165*2.87%</f>
        <v>717.5</v>
      </c>
      <c r="K165" s="20">
        <f>+G165*3.04%</f>
        <v>760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f>+H165+I165+J165+K165+L165+M165+N165+O165</f>
        <v>1552.5</v>
      </c>
      <c r="R165" s="20">
        <f>SUM(G165+P165-Q165)</f>
        <v>23447.5</v>
      </c>
    </row>
    <row r="166" spans="1:18" s="19" customFormat="1" ht="12.75" x14ac:dyDescent="0.2">
      <c r="A166" s="1">
        <v>146</v>
      </c>
      <c r="B166" s="2" t="s">
        <v>116</v>
      </c>
      <c r="C166" s="2" t="s">
        <v>217</v>
      </c>
      <c r="D166" s="4" t="s">
        <v>126</v>
      </c>
      <c r="E166" s="4" t="s">
        <v>135</v>
      </c>
      <c r="F166" s="3" t="s">
        <v>240</v>
      </c>
      <c r="G166" s="48">
        <v>26000</v>
      </c>
      <c r="H166" s="20">
        <v>0</v>
      </c>
      <c r="I166" s="20">
        <v>75</v>
      </c>
      <c r="J166" s="20">
        <f>+G166*2.87%</f>
        <v>746.2</v>
      </c>
      <c r="K166" s="21">
        <f>+G166*3.04%</f>
        <v>790.4</v>
      </c>
      <c r="L166" s="20">
        <v>1429.89</v>
      </c>
      <c r="M166" s="20">
        <v>0</v>
      </c>
      <c r="N166" s="20">
        <v>0</v>
      </c>
      <c r="O166" s="20">
        <v>1000</v>
      </c>
      <c r="P166" s="20">
        <v>0</v>
      </c>
      <c r="Q166" s="20">
        <f>+H166+I166+J166+K166+L166+M166+N166+O166</f>
        <v>4041.49</v>
      </c>
      <c r="R166" s="20">
        <f>SUM(G166+P166-Q166)</f>
        <v>21958.510000000002</v>
      </c>
    </row>
    <row r="167" spans="1:18" s="19" customFormat="1" ht="12.75" x14ac:dyDescent="0.2">
      <c r="A167" s="5">
        <v>147</v>
      </c>
      <c r="B167" s="2" t="s">
        <v>159</v>
      </c>
      <c r="C167" s="2" t="s">
        <v>166</v>
      </c>
      <c r="D167" s="4" t="s">
        <v>126</v>
      </c>
      <c r="E167" s="4" t="s">
        <v>135</v>
      </c>
      <c r="F167" s="3" t="s">
        <v>239</v>
      </c>
      <c r="G167" s="48">
        <v>34000</v>
      </c>
      <c r="H167" s="20">
        <v>0</v>
      </c>
      <c r="I167" s="20">
        <v>75</v>
      </c>
      <c r="J167" s="20">
        <f>+G167*2.87%</f>
        <v>975.8</v>
      </c>
      <c r="K167" s="20">
        <f>+G167*3.04%</f>
        <v>1033.5999999999999</v>
      </c>
      <c r="L167" s="20">
        <v>0</v>
      </c>
      <c r="M167" s="20">
        <v>0</v>
      </c>
      <c r="N167" s="20">
        <v>0</v>
      </c>
      <c r="O167" s="20">
        <v>3000</v>
      </c>
      <c r="P167" s="20">
        <v>0</v>
      </c>
      <c r="Q167" s="20">
        <f>+H167+I167+J167+K167+L167+M167+N167+O167</f>
        <v>5084.3999999999996</v>
      </c>
      <c r="R167" s="20">
        <f>SUM(G167+P167-Q167)</f>
        <v>28915.599999999999</v>
      </c>
    </row>
    <row r="168" spans="1:18" s="19" customFormat="1" ht="12.75" x14ac:dyDescent="0.2">
      <c r="A168" s="1">
        <v>148</v>
      </c>
      <c r="B168" s="2" t="s">
        <v>198</v>
      </c>
      <c r="C168" s="2" t="s">
        <v>38</v>
      </c>
      <c r="D168" s="4" t="s">
        <v>126</v>
      </c>
      <c r="E168" s="4" t="s">
        <v>135</v>
      </c>
      <c r="F168" s="3" t="s">
        <v>240</v>
      </c>
      <c r="G168" s="48">
        <v>25000</v>
      </c>
      <c r="H168" s="20">
        <v>0</v>
      </c>
      <c r="I168" s="20">
        <v>75</v>
      </c>
      <c r="J168" s="20">
        <f>+G168*2.87%</f>
        <v>717.5</v>
      </c>
      <c r="K168" s="20">
        <f>+G168*3.04%</f>
        <v>760</v>
      </c>
      <c r="L168" s="20">
        <v>0</v>
      </c>
      <c r="M168" s="20">
        <v>1350.12</v>
      </c>
      <c r="N168" s="20">
        <v>0</v>
      </c>
      <c r="O168" s="20">
        <v>8208.7999999999993</v>
      </c>
      <c r="P168" s="20">
        <v>0</v>
      </c>
      <c r="Q168" s="20">
        <f>+H168+I168+J168+K168+L168+M168+N168+O168</f>
        <v>11111.419999999998</v>
      </c>
      <c r="R168" s="20">
        <f>SUM(G168+P168-Q168)</f>
        <v>13888.580000000002</v>
      </c>
    </row>
    <row r="169" spans="1:18" s="19" customFormat="1" ht="12.75" x14ac:dyDescent="0.2">
      <c r="A169" s="5">
        <v>149</v>
      </c>
      <c r="B169" s="2" t="s">
        <v>11</v>
      </c>
      <c r="C169" s="2" t="s">
        <v>241</v>
      </c>
      <c r="D169" s="4" t="s">
        <v>125</v>
      </c>
      <c r="E169" s="4" t="s">
        <v>134</v>
      </c>
      <c r="F169" s="3" t="s">
        <v>240</v>
      </c>
      <c r="G169" s="20">
        <v>85000</v>
      </c>
      <c r="H169" s="20">
        <v>8577.06</v>
      </c>
      <c r="I169" s="20">
        <v>75</v>
      </c>
      <c r="J169" s="20">
        <f>+G169*2.87%</f>
        <v>2439.5</v>
      </c>
      <c r="K169" s="21">
        <f>+G169*3.04%</f>
        <v>2584</v>
      </c>
      <c r="L169" s="20">
        <v>6379.61</v>
      </c>
      <c r="M169" s="20">
        <v>0</v>
      </c>
      <c r="N169" s="20">
        <v>0</v>
      </c>
      <c r="O169" s="20">
        <v>12295.99</v>
      </c>
      <c r="P169" s="20">
        <v>0</v>
      </c>
      <c r="Q169" s="20">
        <f>+H169+I169+J169+K169+L169+M169+N169+O169</f>
        <v>32351.159999999996</v>
      </c>
      <c r="R169" s="20">
        <f>SUM(G169+P169-Q169)</f>
        <v>52648.840000000004</v>
      </c>
    </row>
    <row r="170" spans="1:18" s="19" customFormat="1" ht="12.75" x14ac:dyDescent="0.2">
      <c r="A170" s="1">
        <v>150</v>
      </c>
      <c r="B170" s="2" t="s">
        <v>76</v>
      </c>
      <c r="C170" s="2" t="s">
        <v>278</v>
      </c>
      <c r="D170" s="4" t="s">
        <v>125</v>
      </c>
      <c r="E170" s="4" t="s">
        <v>134</v>
      </c>
      <c r="F170" s="3" t="s">
        <v>240</v>
      </c>
      <c r="G170" s="20">
        <v>75000</v>
      </c>
      <c r="H170" s="20">
        <v>6309.35</v>
      </c>
      <c r="I170" s="20">
        <v>75</v>
      </c>
      <c r="J170" s="20">
        <f>+G170*2.87%</f>
        <v>2152.5</v>
      </c>
      <c r="K170" s="21">
        <f>+G170*3.04%</f>
        <v>2280</v>
      </c>
      <c r="L170" s="20">
        <v>922.27</v>
      </c>
      <c r="M170" s="20">
        <v>0</v>
      </c>
      <c r="N170" s="20">
        <v>0</v>
      </c>
      <c r="O170" s="20">
        <v>6990.89</v>
      </c>
      <c r="P170" s="20">
        <v>0</v>
      </c>
      <c r="Q170" s="20">
        <f>+H170+I170+J170+K170+L170+M170+N170+O170</f>
        <v>18730.010000000002</v>
      </c>
      <c r="R170" s="20">
        <f>SUM(G170+P170-Q170)</f>
        <v>56269.99</v>
      </c>
    </row>
    <row r="171" spans="1:18" s="19" customFormat="1" ht="12.75" x14ac:dyDescent="0.2">
      <c r="A171" s="5">
        <v>151</v>
      </c>
      <c r="B171" s="2" t="s">
        <v>282</v>
      </c>
      <c r="C171" s="2" t="s">
        <v>300</v>
      </c>
      <c r="D171" s="4" t="s">
        <v>126</v>
      </c>
      <c r="E171" s="4" t="s">
        <v>110</v>
      </c>
      <c r="F171" s="3" t="s">
        <v>240</v>
      </c>
      <c r="G171" s="48">
        <v>90000</v>
      </c>
      <c r="H171" s="20">
        <v>9753.19</v>
      </c>
      <c r="I171" s="20">
        <v>75</v>
      </c>
      <c r="J171" s="20">
        <f>+G171*2.87%</f>
        <v>2583</v>
      </c>
      <c r="K171" s="20">
        <f>+G171*3.04%</f>
        <v>2736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f>+H171+I171+J171+K171+L171+M171+N171+O171</f>
        <v>15147.19</v>
      </c>
      <c r="R171" s="20">
        <f>SUM(G171+P171-Q171)</f>
        <v>74852.81</v>
      </c>
    </row>
    <row r="172" spans="1:18" s="19" customFormat="1" ht="12.75" x14ac:dyDescent="0.2">
      <c r="A172" s="1">
        <v>152</v>
      </c>
      <c r="B172" s="2" t="s">
        <v>35</v>
      </c>
      <c r="C172" s="2" t="s">
        <v>36</v>
      </c>
      <c r="D172" s="4" t="s">
        <v>125</v>
      </c>
      <c r="E172" s="4" t="s">
        <v>110</v>
      </c>
      <c r="F172" s="3" t="s">
        <v>239</v>
      </c>
      <c r="G172" s="20">
        <v>47000</v>
      </c>
      <c r="H172" s="20">
        <v>1430.6</v>
      </c>
      <c r="I172" s="20">
        <v>95</v>
      </c>
      <c r="J172" s="20">
        <f>+G172*2.87%</f>
        <v>1348.9</v>
      </c>
      <c r="K172" s="21">
        <f>+G172*3.04%</f>
        <v>1428.8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f>+H172+I172+J172+K172+L172+M172+N172+O172</f>
        <v>4303.3</v>
      </c>
      <c r="R172" s="20">
        <f>SUM(G172+P172-Q172)</f>
        <v>42696.7</v>
      </c>
    </row>
    <row r="173" spans="1:18" s="19" customFormat="1" ht="12.75" x14ac:dyDescent="0.2">
      <c r="A173" s="5">
        <v>153</v>
      </c>
      <c r="B173" s="2" t="s">
        <v>131</v>
      </c>
      <c r="C173" s="2" t="s">
        <v>67</v>
      </c>
      <c r="D173" s="4" t="s">
        <v>126</v>
      </c>
      <c r="E173" s="4" t="s">
        <v>110</v>
      </c>
      <c r="F173" s="3" t="s">
        <v>239</v>
      </c>
      <c r="G173" s="20">
        <v>40000</v>
      </c>
      <c r="H173" s="20">
        <v>442.65</v>
      </c>
      <c r="I173" s="20">
        <v>75</v>
      </c>
      <c r="J173" s="20">
        <f>+G173*2.87%</f>
        <v>1148</v>
      </c>
      <c r="K173" s="21">
        <f>+G173*3.04%</f>
        <v>1216</v>
      </c>
      <c r="L173" s="20">
        <v>0</v>
      </c>
      <c r="M173" s="20">
        <v>0</v>
      </c>
      <c r="N173" s="20">
        <v>0</v>
      </c>
      <c r="O173" s="20">
        <v>2000</v>
      </c>
      <c r="P173" s="20">
        <v>0</v>
      </c>
      <c r="Q173" s="20">
        <f>+H173+I173+J173+K173+L173+M173+N173+O173</f>
        <v>4881.6499999999996</v>
      </c>
      <c r="R173" s="20">
        <f>SUM(G173+P173-Q173)</f>
        <v>35118.35</v>
      </c>
    </row>
    <row r="174" spans="1:18" s="19" customFormat="1" ht="12.75" x14ac:dyDescent="0.2">
      <c r="A174" s="1">
        <v>154</v>
      </c>
      <c r="B174" s="2" t="s">
        <v>181</v>
      </c>
      <c r="C174" s="2" t="s">
        <v>163</v>
      </c>
      <c r="D174" s="4" t="s">
        <v>126</v>
      </c>
      <c r="E174" s="4" t="s">
        <v>110</v>
      </c>
      <c r="F174" s="3" t="s">
        <v>239</v>
      </c>
      <c r="G174" s="48">
        <v>34000</v>
      </c>
      <c r="H174" s="20">
        <v>0</v>
      </c>
      <c r="I174" s="20">
        <v>75</v>
      </c>
      <c r="J174" s="20">
        <f>+G174*2.87%</f>
        <v>975.8</v>
      </c>
      <c r="K174" s="20">
        <f>+G174*3.04%</f>
        <v>1033.5999999999999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f>+H174+I174+J174+K174+L174+M174+N174+O174</f>
        <v>2084.3999999999996</v>
      </c>
      <c r="R174" s="20">
        <f>SUM(G174+P174-Q174)</f>
        <v>31915.599999999999</v>
      </c>
    </row>
    <row r="175" spans="1:18" s="19" customFormat="1" ht="12.75" x14ac:dyDescent="0.2">
      <c r="A175" s="5">
        <v>155</v>
      </c>
      <c r="B175" s="2" t="s">
        <v>43</v>
      </c>
      <c r="C175" s="2" t="s">
        <v>10</v>
      </c>
      <c r="D175" s="4" t="s">
        <v>125</v>
      </c>
      <c r="E175" s="4" t="s">
        <v>110</v>
      </c>
      <c r="F175" s="3" t="s">
        <v>240</v>
      </c>
      <c r="G175" s="20">
        <v>40000</v>
      </c>
      <c r="H175" s="20">
        <v>442.65</v>
      </c>
      <c r="I175" s="20">
        <v>75</v>
      </c>
      <c r="J175" s="20">
        <f>+G175*2.87%</f>
        <v>1148</v>
      </c>
      <c r="K175" s="21">
        <f>+G175*3.04%</f>
        <v>1216</v>
      </c>
      <c r="L175" s="20">
        <v>1787.36</v>
      </c>
      <c r="M175" s="20">
        <v>0</v>
      </c>
      <c r="N175" s="20">
        <v>0</v>
      </c>
      <c r="O175" s="20">
        <v>9944.51</v>
      </c>
      <c r="P175" s="20">
        <v>0</v>
      </c>
      <c r="Q175" s="20">
        <f>+H175+I175+J175+K175+L175+M175+N175+O175</f>
        <v>14613.52</v>
      </c>
      <c r="R175" s="20">
        <f>SUM(G175+P175-Q175)</f>
        <v>25386.48</v>
      </c>
    </row>
    <row r="176" spans="1:18" s="19" customFormat="1" ht="12.75" x14ac:dyDescent="0.2">
      <c r="A176" s="1">
        <v>156</v>
      </c>
      <c r="B176" s="2" t="s">
        <v>16</v>
      </c>
      <c r="C176" s="2" t="s">
        <v>53</v>
      </c>
      <c r="D176" s="4" t="s">
        <v>126</v>
      </c>
      <c r="E176" s="4" t="s">
        <v>110</v>
      </c>
      <c r="F176" s="3" t="s">
        <v>239</v>
      </c>
      <c r="G176" s="20">
        <v>25000</v>
      </c>
      <c r="H176" s="20">
        <v>0</v>
      </c>
      <c r="I176" s="20">
        <v>75</v>
      </c>
      <c r="J176" s="20">
        <f>+G176*2.87%</f>
        <v>717.5</v>
      </c>
      <c r="K176" s="21">
        <f>+G176*3.04%</f>
        <v>760</v>
      </c>
      <c r="L176" s="20">
        <v>0</v>
      </c>
      <c r="M176" s="20">
        <v>0</v>
      </c>
      <c r="N176" s="20">
        <v>0</v>
      </c>
      <c r="O176" s="20">
        <v>3496.21</v>
      </c>
      <c r="P176" s="20">
        <v>0</v>
      </c>
      <c r="Q176" s="20">
        <f>+H176+I176+J176+K176+L176+M176+N176+O176</f>
        <v>5048.71</v>
      </c>
      <c r="R176" s="20">
        <f>SUM(G176+P176-Q176)</f>
        <v>19951.29</v>
      </c>
    </row>
    <row r="177" spans="1:19" s="19" customFormat="1" ht="12.75" x14ac:dyDescent="0.2">
      <c r="A177" s="5">
        <v>157</v>
      </c>
      <c r="B177" s="2" t="s">
        <v>152</v>
      </c>
      <c r="C177" s="2" t="s">
        <v>173</v>
      </c>
      <c r="D177" s="4" t="s">
        <v>126</v>
      </c>
      <c r="E177" s="4" t="s">
        <v>105</v>
      </c>
      <c r="F177" s="3" t="s">
        <v>240</v>
      </c>
      <c r="G177" s="48">
        <v>80000</v>
      </c>
      <c r="H177" s="20">
        <v>7400.94</v>
      </c>
      <c r="I177" s="20">
        <v>75</v>
      </c>
      <c r="J177" s="20">
        <f>+G177*2.87%</f>
        <v>2296</v>
      </c>
      <c r="K177" s="20">
        <f>+G177*3.04%</f>
        <v>2432</v>
      </c>
      <c r="L177" s="20">
        <v>0</v>
      </c>
      <c r="M177" s="20">
        <v>0</v>
      </c>
      <c r="N177" s="20">
        <v>0</v>
      </c>
      <c r="O177" s="20">
        <v>15237.48</v>
      </c>
      <c r="P177" s="20">
        <v>0</v>
      </c>
      <c r="Q177" s="20">
        <f>+H177+I177+J177+K177+L177+M177+N177+O177</f>
        <v>27441.42</v>
      </c>
      <c r="R177" s="20">
        <f>SUM(G177+P177-Q177)</f>
        <v>52558.58</v>
      </c>
    </row>
    <row r="178" spans="1:19" s="18" customFormat="1" ht="12.75" x14ac:dyDescent="0.2">
      <c r="A178" s="1">
        <v>158</v>
      </c>
      <c r="B178" s="2" t="s">
        <v>52</v>
      </c>
      <c r="C178" s="2" t="s">
        <v>24</v>
      </c>
      <c r="D178" s="4" t="s">
        <v>126</v>
      </c>
      <c r="E178" s="4" t="s">
        <v>105</v>
      </c>
      <c r="F178" s="3" t="s">
        <v>239</v>
      </c>
      <c r="G178" s="20">
        <v>40000</v>
      </c>
      <c r="H178" s="20">
        <v>442.65</v>
      </c>
      <c r="I178" s="20">
        <v>95</v>
      </c>
      <c r="J178" s="20">
        <f>+G178*2.87%</f>
        <v>1148</v>
      </c>
      <c r="K178" s="21">
        <f>+G178*3.04%</f>
        <v>1216</v>
      </c>
      <c r="L178" s="20">
        <v>2616.65</v>
      </c>
      <c r="M178" s="20">
        <v>0</v>
      </c>
      <c r="N178" s="20">
        <v>0</v>
      </c>
      <c r="O178" s="20">
        <v>0</v>
      </c>
      <c r="P178" s="20">
        <v>0</v>
      </c>
      <c r="Q178" s="20">
        <f>+H178+I178+J178+K178+L178+M178+N178+O178</f>
        <v>5518.3</v>
      </c>
      <c r="R178" s="20">
        <f>SUM(G178+P178-Q178)</f>
        <v>34481.699999999997</v>
      </c>
      <c r="S178" s="19"/>
    </row>
    <row r="179" spans="1:19" s="18" customFormat="1" ht="12.75" x14ac:dyDescent="0.2">
      <c r="A179" s="5">
        <v>159</v>
      </c>
      <c r="B179" s="2" t="s">
        <v>54</v>
      </c>
      <c r="C179" s="2" t="s">
        <v>24</v>
      </c>
      <c r="D179" s="4" t="s">
        <v>126</v>
      </c>
      <c r="E179" s="4" t="s">
        <v>105</v>
      </c>
      <c r="F179" s="3" t="s">
        <v>239</v>
      </c>
      <c r="G179" s="20">
        <v>40000</v>
      </c>
      <c r="H179" s="20">
        <v>264.13</v>
      </c>
      <c r="I179" s="20">
        <v>75</v>
      </c>
      <c r="J179" s="20">
        <f>+G179*2.87%</f>
        <v>1148</v>
      </c>
      <c r="K179" s="21">
        <f>+G179*3.04%</f>
        <v>1216</v>
      </c>
      <c r="L179" s="20">
        <v>0</v>
      </c>
      <c r="M179" s="47">
        <v>1350.12</v>
      </c>
      <c r="N179" s="20">
        <v>4086.93</v>
      </c>
      <c r="O179" s="20">
        <v>12700.13</v>
      </c>
      <c r="P179" s="20">
        <v>0</v>
      </c>
      <c r="Q179" s="20">
        <f>+H179+I179+J179+K179+L179+M179+N179+O179</f>
        <v>20840.309999999998</v>
      </c>
      <c r="R179" s="20">
        <f>SUM(G179+P179-Q179)</f>
        <v>19159.690000000002</v>
      </c>
      <c r="S179" s="19"/>
    </row>
    <row r="180" spans="1:19" s="18" customFormat="1" ht="12.75" x14ac:dyDescent="0.2">
      <c r="A180" s="1">
        <v>160</v>
      </c>
      <c r="B180" s="2" t="s">
        <v>146</v>
      </c>
      <c r="C180" s="2" t="s">
        <v>53</v>
      </c>
      <c r="D180" s="4" t="s">
        <v>126</v>
      </c>
      <c r="E180" s="4" t="s">
        <v>105</v>
      </c>
      <c r="F180" s="3" t="s">
        <v>239</v>
      </c>
      <c r="G180" s="48">
        <v>30000</v>
      </c>
      <c r="H180" s="20">
        <v>0</v>
      </c>
      <c r="I180" s="20">
        <v>75</v>
      </c>
      <c r="J180" s="20">
        <f>+G180*2.87%</f>
        <v>861</v>
      </c>
      <c r="K180" s="20">
        <f>+G180*3.04%</f>
        <v>912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f>+H180+I180+J180+K180+L180+M180+N180+O180</f>
        <v>1848</v>
      </c>
      <c r="R180" s="20">
        <f>SUM(G180+P180-Q180)</f>
        <v>28152</v>
      </c>
      <c r="S180" s="19"/>
    </row>
    <row r="181" spans="1:19" s="18" customFormat="1" ht="12.75" x14ac:dyDescent="0.2">
      <c r="A181" s="5">
        <v>161</v>
      </c>
      <c r="B181" s="2" t="s">
        <v>12</v>
      </c>
      <c r="C181" s="2" t="s">
        <v>13</v>
      </c>
      <c r="D181" s="4" t="s">
        <v>126</v>
      </c>
      <c r="E181" s="4" t="s">
        <v>105</v>
      </c>
      <c r="F181" s="3" t="s">
        <v>239</v>
      </c>
      <c r="G181" s="20">
        <v>30070.91</v>
      </c>
      <c r="H181" s="20">
        <v>0</v>
      </c>
      <c r="I181" s="20">
        <v>115</v>
      </c>
      <c r="J181" s="20">
        <f>+G181*2.87%</f>
        <v>863.03511700000001</v>
      </c>
      <c r="K181" s="21">
        <f>+G181*3.04%</f>
        <v>914.155664</v>
      </c>
      <c r="L181" s="20">
        <v>922.27</v>
      </c>
      <c r="M181" s="20">
        <v>0</v>
      </c>
      <c r="N181" s="20">
        <v>4365.08</v>
      </c>
      <c r="O181" s="20">
        <v>9856.99</v>
      </c>
      <c r="P181" s="20">
        <v>0</v>
      </c>
      <c r="Q181" s="20">
        <f>+H181+I181+J181+K181+L181+M181+N181+O181</f>
        <v>17036.530781000001</v>
      </c>
      <c r="R181" s="20">
        <f>SUM(G181+P181-Q181)</f>
        <v>13034.379218999999</v>
      </c>
      <c r="S181" s="19"/>
    </row>
    <row r="182" spans="1:19" s="18" customFormat="1" ht="12.75" x14ac:dyDescent="0.2">
      <c r="A182" s="1">
        <v>162</v>
      </c>
      <c r="B182" s="2" t="s">
        <v>211</v>
      </c>
      <c r="C182" s="2" t="s">
        <v>13</v>
      </c>
      <c r="D182" s="4" t="s">
        <v>126</v>
      </c>
      <c r="E182" s="4" t="s">
        <v>105</v>
      </c>
      <c r="F182" s="3" t="s">
        <v>239</v>
      </c>
      <c r="G182" s="20">
        <v>30000</v>
      </c>
      <c r="H182" s="20">
        <v>0</v>
      </c>
      <c r="I182" s="20">
        <v>75</v>
      </c>
      <c r="J182" s="20">
        <f>+G182*2.87%</f>
        <v>861</v>
      </c>
      <c r="K182" s="21">
        <f>+G182*3.04%</f>
        <v>912</v>
      </c>
      <c r="L182" s="20">
        <v>2259.1799999999998</v>
      </c>
      <c r="M182" s="20">
        <v>0</v>
      </c>
      <c r="N182" s="20">
        <v>3508.58</v>
      </c>
      <c r="O182" s="20">
        <v>11330.65</v>
      </c>
      <c r="P182" s="20">
        <v>0</v>
      </c>
      <c r="Q182" s="20">
        <f>+H182+I182+J182+K182+L182+M182+N182+O182</f>
        <v>18946.41</v>
      </c>
      <c r="R182" s="20">
        <f>SUM(G182+P182-Q182)</f>
        <v>11053.59</v>
      </c>
      <c r="S182" s="19"/>
    </row>
    <row r="183" spans="1:19" s="18" customFormat="1" ht="12.75" x14ac:dyDescent="0.2">
      <c r="A183" s="5">
        <v>163</v>
      </c>
      <c r="B183" s="2" t="s">
        <v>49</v>
      </c>
      <c r="C183" s="2" t="s">
        <v>249</v>
      </c>
      <c r="D183" s="4" t="s">
        <v>125</v>
      </c>
      <c r="E183" s="4" t="s">
        <v>109</v>
      </c>
      <c r="F183" s="3" t="s">
        <v>239</v>
      </c>
      <c r="G183" s="20">
        <v>90000</v>
      </c>
      <c r="H183" s="20">
        <v>9455.66</v>
      </c>
      <c r="I183" s="20">
        <v>75</v>
      </c>
      <c r="J183" s="20">
        <f>+G183*2.87%</f>
        <v>2583</v>
      </c>
      <c r="K183" s="21">
        <f>+G183*3.04%</f>
        <v>2736</v>
      </c>
      <c r="L183" s="20">
        <v>922.27</v>
      </c>
      <c r="M183" s="47">
        <v>1350.12</v>
      </c>
      <c r="N183" s="20">
        <v>0</v>
      </c>
      <c r="O183" s="20">
        <v>0</v>
      </c>
      <c r="P183" s="20">
        <v>0</v>
      </c>
      <c r="Q183" s="20">
        <f>+H183+I183+J183+K183+L183+M183+N183+O183</f>
        <v>17122.05</v>
      </c>
      <c r="R183" s="20">
        <f>SUM(G183+P183-Q183)</f>
        <v>72877.95</v>
      </c>
      <c r="S183" s="19"/>
    </row>
    <row r="184" spans="1:19" s="18" customFormat="1" ht="12.75" x14ac:dyDescent="0.2">
      <c r="A184" s="1">
        <v>164</v>
      </c>
      <c r="B184" s="2" t="s">
        <v>144</v>
      </c>
      <c r="C184" s="2" t="s">
        <v>81</v>
      </c>
      <c r="D184" s="4" t="s">
        <v>126</v>
      </c>
      <c r="E184" s="4" t="s">
        <v>109</v>
      </c>
      <c r="F184" s="3" t="s">
        <v>240</v>
      </c>
      <c r="G184" s="48">
        <v>55000</v>
      </c>
      <c r="H184" s="20">
        <v>2559.6799999999998</v>
      </c>
      <c r="I184" s="20">
        <v>75</v>
      </c>
      <c r="J184" s="20">
        <f>+G184*2.87%</f>
        <v>1578.5</v>
      </c>
      <c r="K184" s="20">
        <f>+G184*3.04%</f>
        <v>1672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f>+H184+I184+J184+K184+L184+M184+N184+O184</f>
        <v>5885.18</v>
      </c>
      <c r="R184" s="20">
        <f>SUM(G184+P184-Q184)</f>
        <v>49114.82</v>
      </c>
      <c r="S184" s="19"/>
    </row>
    <row r="185" spans="1:19" s="18" customFormat="1" ht="12.75" x14ac:dyDescent="0.2">
      <c r="A185" s="5">
        <v>165</v>
      </c>
      <c r="B185" s="2" t="s">
        <v>41</v>
      </c>
      <c r="C185" s="2" t="s">
        <v>247</v>
      </c>
      <c r="D185" s="4" t="s">
        <v>125</v>
      </c>
      <c r="E185" s="4" t="s">
        <v>170</v>
      </c>
      <c r="F185" s="3" t="s">
        <v>239</v>
      </c>
      <c r="G185" s="20">
        <v>90000</v>
      </c>
      <c r="H185" s="20">
        <v>9455.66</v>
      </c>
      <c r="I185" s="20">
        <v>155</v>
      </c>
      <c r="J185" s="20">
        <f>+G185*2.87%</f>
        <v>2583</v>
      </c>
      <c r="K185" s="21">
        <f>+G185*3.04%</f>
        <v>2736</v>
      </c>
      <c r="L185" s="20">
        <v>2974.13</v>
      </c>
      <c r="M185" s="47">
        <v>1350.12</v>
      </c>
      <c r="N185" s="20">
        <v>0</v>
      </c>
      <c r="O185" s="20">
        <v>6000</v>
      </c>
      <c r="P185" s="20">
        <v>0</v>
      </c>
      <c r="Q185" s="20">
        <f>+H185+I185+J185+K185+L185+M185+N185+O185</f>
        <v>25253.91</v>
      </c>
      <c r="R185" s="20">
        <f>SUM(G185+P185-Q185)</f>
        <v>64746.09</v>
      </c>
      <c r="S185" s="19"/>
    </row>
    <row r="186" spans="1:19" s="18" customFormat="1" ht="12.75" x14ac:dyDescent="0.2">
      <c r="A186" s="1">
        <v>166</v>
      </c>
      <c r="B186" s="2" t="s">
        <v>119</v>
      </c>
      <c r="C186" s="2" t="s">
        <v>277</v>
      </c>
      <c r="D186" s="4" t="s">
        <v>126</v>
      </c>
      <c r="E186" s="4" t="s">
        <v>170</v>
      </c>
      <c r="F186" s="3" t="s">
        <v>239</v>
      </c>
      <c r="G186" s="48">
        <v>60000</v>
      </c>
      <c r="H186" s="20">
        <v>3486.65</v>
      </c>
      <c r="I186" s="20">
        <v>75</v>
      </c>
      <c r="J186" s="20">
        <f>+G186*2.87%</f>
        <v>1722</v>
      </c>
      <c r="K186" s="21">
        <f>+G186*3.04%</f>
        <v>1824</v>
      </c>
      <c r="L186" s="20">
        <v>357.47</v>
      </c>
      <c r="M186" s="20">
        <v>0</v>
      </c>
      <c r="N186" s="20">
        <v>0</v>
      </c>
      <c r="O186" s="20">
        <v>0</v>
      </c>
      <c r="P186" s="20">
        <v>0</v>
      </c>
      <c r="Q186" s="20">
        <f>+H186+I186+J186+K186+L186+M186+N186+O186</f>
        <v>7465.12</v>
      </c>
      <c r="R186" s="20">
        <f>SUM(G186+P186-Q186)</f>
        <v>52534.879999999997</v>
      </c>
      <c r="S186" s="19"/>
    </row>
    <row r="187" spans="1:19" s="19" customFormat="1" ht="12.75" x14ac:dyDescent="0.2">
      <c r="A187" s="5">
        <v>167</v>
      </c>
      <c r="B187" s="2" t="s">
        <v>183</v>
      </c>
      <c r="C187" s="2" t="s">
        <v>267</v>
      </c>
      <c r="D187" s="4" t="s">
        <v>126</v>
      </c>
      <c r="E187" s="4" t="s">
        <v>193</v>
      </c>
      <c r="F187" s="3" t="s">
        <v>240</v>
      </c>
      <c r="G187" s="48">
        <v>75000</v>
      </c>
      <c r="H187" s="20">
        <v>6309.35</v>
      </c>
      <c r="I187" s="20">
        <v>75</v>
      </c>
      <c r="J187" s="20">
        <f>+G187*2.87%</f>
        <v>2152.5</v>
      </c>
      <c r="K187" s="20">
        <f>+G187*3.04%</f>
        <v>2280</v>
      </c>
      <c r="L187" s="20">
        <v>0</v>
      </c>
      <c r="M187" s="20">
        <v>0</v>
      </c>
      <c r="N187" s="20">
        <v>0</v>
      </c>
      <c r="O187" s="20">
        <v>5000</v>
      </c>
      <c r="P187" s="20">
        <v>0</v>
      </c>
      <c r="Q187" s="20">
        <f>+H187+I187+J187+K187+L187+M187+N187+O187</f>
        <v>15816.85</v>
      </c>
      <c r="R187" s="20">
        <f>SUM(G187+P187-Q187)</f>
        <v>59183.15</v>
      </c>
    </row>
    <row r="188" spans="1:19" s="19" customFormat="1" ht="12.75" x14ac:dyDescent="0.2">
      <c r="A188" s="1">
        <v>168</v>
      </c>
      <c r="B188" s="2" t="s">
        <v>32</v>
      </c>
      <c r="C188" s="2" t="s">
        <v>304</v>
      </c>
      <c r="D188" s="4" t="s">
        <v>125</v>
      </c>
      <c r="E188" s="4" t="s">
        <v>193</v>
      </c>
      <c r="F188" s="3" t="s">
        <v>240</v>
      </c>
      <c r="G188" s="20">
        <v>47000</v>
      </c>
      <c r="H188" s="20">
        <v>1430.6</v>
      </c>
      <c r="I188" s="20">
        <v>75</v>
      </c>
      <c r="J188" s="20">
        <f>+G188*2.87%</f>
        <v>1348.9</v>
      </c>
      <c r="K188" s="21">
        <f>+G188*3.04%</f>
        <v>1428.8</v>
      </c>
      <c r="L188" s="20">
        <v>3896.39</v>
      </c>
      <c r="M188" s="20">
        <v>0</v>
      </c>
      <c r="N188" s="20">
        <v>0</v>
      </c>
      <c r="O188" s="20">
        <v>14356.85</v>
      </c>
      <c r="P188" s="20">
        <v>0</v>
      </c>
      <c r="Q188" s="20">
        <f>+H188+I188+J188+K188+L188+M188+N188+O188</f>
        <v>22536.54</v>
      </c>
      <c r="R188" s="20">
        <f>SUM(G188+P188-Q188)</f>
        <v>24463.46</v>
      </c>
    </row>
    <row r="189" spans="1:19" x14ac:dyDescent="0.25">
      <c r="A189" s="24" t="s">
        <v>274</v>
      </c>
      <c r="G189" s="7"/>
      <c r="H189" s="7"/>
      <c r="I189" s="7"/>
      <c r="L189" s="7"/>
      <c r="M189" s="7"/>
      <c r="N189" s="7"/>
      <c r="O189" s="7"/>
      <c r="P189" s="7"/>
      <c r="Q189" s="7"/>
      <c r="R189" s="7"/>
    </row>
    <row r="190" spans="1:19" x14ac:dyDescent="0.25">
      <c r="A190" s="24" t="s">
        <v>316</v>
      </c>
      <c r="G190" s="7"/>
      <c r="H190" s="7"/>
      <c r="I190" s="7"/>
      <c r="L190" s="7"/>
      <c r="M190" s="7"/>
      <c r="N190" s="7"/>
      <c r="O190" s="7"/>
      <c r="P190" s="7"/>
      <c r="Q190" s="7"/>
      <c r="R190" s="7"/>
    </row>
    <row r="191" spans="1:19" x14ac:dyDescent="0.25">
      <c r="A191" s="24" t="s">
        <v>317</v>
      </c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9" x14ac:dyDescent="0.25">
      <c r="A192" s="25"/>
    </row>
    <row r="193" spans="3:18" x14ac:dyDescent="0.25">
      <c r="C193" s="26" t="s">
        <v>269</v>
      </c>
      <c r="D193" s="7"/>
      <c r="F193" s="6"/>
      <c r="J193" s="6"/>
      <c r="K193" s="27" t="s">
        <v>270</v>
      </c>
    </row>
    <row r="196" spans="3:18" x14ac:dyDescent="0.25"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3:18" x14ac:dyDescent="0.25">
      <c r="G197" s="7"/>
      <c r="H197" s="7"/>
      <c r="I197" s="7"/>
      <c r="L197" s="7"/>
      <c r="M197" s="7"/>
      <c r="N197" s="7"/>
      <c r="O197" s="7"/>
      <c r="P197" s="7"/>
      <c r="Q197" s="7"/>
      <c r="R197" s="7"/>
    </row>
    <row r="198" spans="3:18" x14ac:dyDescent="0.25"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204" spans="3:18" x14ac:dyDescent="0.25">
      <c r="G204" s="7"/>
      <c r="H204" s="7"/>
      <c r="I204" s="7"/>
      <c r="L204" s="7"/>
      <c r="M204" s="7"/>
      <c r="N204" s="7"/>
      <c r="O204" s="7"/>
      <c r="P204" s="7"/>
      <c r="Q204" s="7"/>
      <c r="R204" s="7"/>
    </row>
    <row r="205" spans="3:18" x14ac:dyDescent="0.25">
      <c r="G205" s="7"/>
      <c r="H205" s="7"/>
      <c r="I205" s="7"/>
      <c r="L205" s="7"/>
      <c r="M205" s="7"/>
      <c r="N205" s="7"/>
      <c r="O205" s="7"/>
      <c r="P205" s="7"/>
      <c r="Q205" s="7"/>
      <c r="R205" s="7"/>
    </row>
  </sheetData>
  <mergeCells count="13">
    <mergeCell ref="A5:R5"/>
    <mergeCell ref="A1:K1"/>
    <mergeCell ref="A2:R2"/>
    <mergeCell ref="A3:R3"/>
    <mergeCell ref="A4:R4"/>
    <mergeCell ref="A160:R160"/>
    <mergeCell ref="A79:R79"/>
    <mergeCell ref="A80:R80"/>
    <mergeCell ref="A81:R81"/>
    <mergeCell ref="A82:R82"/>
    <mergeCell ref="A157:R157"/>
    <mergeCell ref="A158:R158"/>
    <mergeCell ref="A159:R159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8" ma:contentTypeDescription="Crear nuevo documento." ma:contentTypeScope="" ma:versionID="e8e16edd9278a2def67bfb0a48c43475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7936456c1d3383f558763f0a8a06bb51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F67CDE-0A97-4027-8255-22D3611D0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ec24357-8104-4f74-b4c1-888e152a16c5"/>
    <ds:schemaRef ds:uri="http://purl.org/dc/terms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2022-02-03T19:31:06Z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