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314" documentId="14_{E6DC4D52-F365-4259-98F0-F2BCC981D86A}" xr6:coauthVersionLast="47" xr6:coauthVersionMax="47" xr10:uidLastSave="{36B90B5D-F7DB-46F3-9A0A-6FBF1E494FDB}"/>
  <bookViews>
    <workbookView xWindow="-120" yWindow="-120" windowWidth="29040" windowHeight="1572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2" i="42" l="1"/>
  <c r="R202" i="42" s="1"/>
  <c r="S202" i="42" s="1"/>
  <c r="K202" i="42"/>
  <c r="R201" i="42"/>
  <c r="S201" i="42" s="1"/>
  <c r="R198" i="42"/>
  <c r="S198" i="42" s="1"/>
  <c r="R199" i="42"/>
  <c r="S199" i="42" s="1"/>
  <c r="R200" i="42"/>
  <c r="S200" i="42"/>
  <c r="R194" i="42"/>
  <c r="S194" i="42" s="1"/>
  <c r="R195" i="42"/>
  <c r="S195" i="42" s="1"/>
  <c r="J196" i="42"/>
  <c r="K196" i="42"/>
  <c r="M196" i="42"/>
  <c r="R196" i="42"/>
  <c r="S196" i="42"/>
  <c r="R197" i="42"/>
  <c r="S197" i="42"/>
  <c r="M193" i="42"/>
  <c r="R193" i="42"/>
  <c r="S193" i="42" s="1"/>
  <c r="R181" i="42"/>
  <c r="S181" i="42" s="1"/>
  <c r="R182" i="42"/>
  <c r="S182" i="42"/>
  <c r="M183" i="42"/>
  <c r="R183" i="42"/>
  <c r="S183" i="42"/>
  <c r="R184" i="42"/>
  <c r="S184" i="42"/>
  <c r="R185" i="42"/>
  <c r="S185" i="42"/>
  <c r="R180" i="42"/>
  <c r="S180" i="42" s="1"/>
  <c r="R175" i="42"/>
  <c r="S175" i="42" s="1"/>
  <c r="R176" i="42"/>
  <c r="S176" i="42" s="1"/>
  <c r="R177" i="42"/>
  <c r="S177" i="42"/>
  <c r="R178" i="42"/>
  <c r="S178" i="42"/>
  <c r="R179" i="42"/>
  <c r="S179" i="42"/>
  <c r="R174" i="42"/>
  <c r="S174" i="42" s="1"/>
  <c r="R165" i="42"/>
  <c r="S165" i="42" s="1"/>
  <c r="M166" i="42"/>
  <c r="R166" i="42"/>
  <c r="S166" i="42" s="1"/>
  <c r="R167" i="42"/>
  <c r="S167" i="42"/>
  <c r="R168" i="42"/>
  <c r="S168" i="42"/>
  <c r="R169" i="42"/>
  <c r="S169" i="42"/>
  <c r="R170" i="42"/>
  <c r="S170" i="42" s="1"/>
  <c r="R171" i="42"/>
  <c r="S171" i="42" s="1"/>
  <c r="R172" i="42"/>
  <c r="S172" i="42" s="1"/>
  <c r="R173" i="42"/>
  <c r="S173" i="42"/>
  <c r="R164" i="42"/>
  <c r="S164" i="42" s="1"/>
  <c r="R152" i="42"/>
  <c r="S152" i="42" s="1"/>
  <c r="R153" i="42"/>
  <c r="S153" i="42"/>
  <c r="R154" i="42"/>
  <c r="S154" i="42"/>
  <c r="R155" i="42"/>
  <c r="S155" i="42"/>
  <c r="R156" i="42"/>
  <c r="S156" i="42"/>
  <c r="R157" i="42"/>
  <c r="S157" i="42"/>
  <c r="R158" i="42"/>
  <c r="S158" i="42" s="1"/>
  <c r="R159" i="42"/>
  <c r="S159" i="42"/>
  <c r="R160" i="42"/>
  <c r="S160" i="42"/>
  <c r="R161" i="42"/>
  <c r="S161" i="42"/>
  <c r="R162" i="42"/>
  <c r="S162" i="42"/>
  <c r="R163" i="42"/>
  <c r="S163" i="42"/>
  <c r="R151" i="42"/>
  <c r="S151" i="42" s="1"/>
  <c r="M133" i="42"/>
  <c r="R133" i="42"/>
  <c r="S133" i="42" s="1"/>
  <c r="R134" i="42"/>
  <c r="S134" i="42" s="1"/>
  <c r="R135" i="42"/>
  <c r="S135" i="42" s="1"/>
  <c r="R136" i="42"/>
  <c r="S136" i="42" s="1"/>
  <c r="R137" i="42"/>
  <c r="S137" i="42" s="1"/>
  <c r="R138" i="42"/>
  <c r="S138" i="42" s="1"/>
  <c r="R139" i="42"/>
  <c r="S139" i="42" s="1"/>
  <c r="R140" i="42"/>
  <c r="S140" i="42" s="1"/>
  <c r="R141" i="42"/>
  <c r="S141" i="42"/>
  <c r="R142" i="42"/>
  <c r="S142" i="42"/>
  <c r="M143" i="42"/>
  <c r="R143" i="42"/>
  <c r="S143" i="42" s="1"/>
  <c r="R144" i="42"/>
  <c r="S144" i="42"/>
  <c r="R145" i="42"/>
  <c r="S145" i="42" s="1"/>
  <c r="R146" i="42"/>
  <c r="S146" i="42" s="1"/>
  <c r="R147" i="42"/>
  <c r="S147" i="42"/>
  <c r="R148" i="42"/>
  <c r="S148" i="42"/>
  <c r="R149" i="42"/>
  <c r="S149" i="42"/>
  <c r="R150" i="42"/>
  <c r="S150" i="42"/>
  <c r="R132" i="42"/>
  <c r="S132" i="42" s="1"/>
  <c r="R128" i="42"/>
  <c r="S128" i="42" s="1"/>
  <c r="R129" i="42"/>
  <c r="S129" i="42" s="1"/>
  <c r="R130" i="42"/>
  <c r="S130" i="42"/>
  <c r="R131" i="42"/>
  <c r="S131" i="42" s="1"/>
  <c r="M127" i="42"/>
  <c r="R127" i="42" s="1"/>
  <c r="S127" i="42" s="1"/>
  <c r="R123" i="42"/>
  <c r="S123" i="42" s="1"/>
  <c r="R124" i="42"/>
  <c r="S124" i="42" s="1"/>
  <c r="M125" i="42"/>
  <c r="R125" i="42"/>
  <c r="S125" i="42" s="1"/>
  <c r="R126" i="42"/>
  <c r="S126" i="42"/>
  <c r="R116" i="42"/>
  <c r="S116" i="42" s="1"/>
  <c r="R117" i="42"/>
  <c r="S117" i="42" s="1"/>
  <c r="M118" i="42"/>
  <c r="R118" i="42"/>
  <c r="S118" i="42" s="1"/>
  <c r="R119" i="42"/>
  <c r="S119" i="42" s="1"/>
  <c r="R120" i="42"/>
  <c r="S120" i="42"/>
  <c r="R121" i="42"/>
  <c r="S121" i="42" s="1"/>
  <c r="R122" i="42"/>
  <c r="S122" i="42" s="1"/>
  <c r="R105" i="42"/>
  <c r="S105" i="42" s="1"/>
  <c r="R106" i="42"/>
  <c r="S106" i="42" s="1"/>
  <c r="M107" i="42"/>
  <c r="R107" i="42"/>
  <c r="S107" i="42"/>
  <c r="R108" i="42"/>
  <c r="S108" i="42"/>
  <c r="R109" i="42"/>
  <c r="S109" i="42"/>
  <c r="M110" i="42"/>
  <c r="R110" i="42"/>
  <c r="S110" i="42" s="1"/>
  <c r="R111" i="42"/>
  <c r="S111" i="42" s="1"/>
  <c r="R112" i="42"/>
  <c r="S112" i="42" s="1"/>
  <c r="R113" i="42"/>
  <c r="S113" i="42"/>
  <c r="R114" i="42"/>
  <c r="S114" i="42" s="1"/>
  <c r="R115" i="42"/>
  <c r="S115" i="42" s="1"/>
  <c r="R101" i="42"/>
  <c r="S101" i="42" s="1"/>
  <c r="R102" i="42"/>
  <c r="S102" i="42" s="1"/>
  <c r="M103" i="42"/>
  <c r="R103" i="42"/>
  <c r="S103" i="42" s="1"/>
  <c r="R104" i="42"/>
  <c r="S104" i="42" s="1"/>
  <c r="R100" i="42"/>
  <c r="S100" i="42" s="1"/>
  <c r="R85" i="42"/>
  <c r="S85" i="42" s="1"/>
  <c r="R86" i="42"/>
  <c r="S86" i="42" s="1"/>
  <c r="R87" i="42"/>
  <c r="S87" i="42" s="1"/>
  <c r="M88" i="42"/>
  <c r="R88" i="42"/>
  <c r="S88" i="42"/>
  <c r="R89" i="42"/>
  <c r="S89" i="42" s="1"/>
  <c r="R90" i="42"/>
  <c r="S90" i="42" s="1"/>
  <c r="R91" i="42"/>
  <c r="S91" i="42" s="1"/>
  <c r="R92" i="42"/>
  <c r="S92" i="42"/>
  <c r="R81" i="42"/>
  <c r="S81" i="42" s="1"/>
  <c r="R82" i="42"/>
  <c r="S82" i="42" s="1"/>
  <c r="R83" i="42"/>
  <c r="S83" i="42" s="1"/>
  <c r="R84" i="42"/>
  <c r="S84" i="42" s="1"/>
  <c r="R80" i="42"/>
  <c r="S80" i="42" s="1"/>
  <c r="R79" i="42"/>
  <c r="S79" i="42" s="1"/>
  <c r="R78" i="42"/>
  <c r="S78" i="42" s="1"/>
  <c r="R77" i="42"/>
  <c r="S77" i="42" s="1"/>
  <c r="R76" i="42"/>
  <c r="S76" i="42" s="1"/>
  <c r="M75" i="42"/>
  <c r="R75" i="42" s="1"/>
  <c r="S75" i="42" s="1"/>
  <c r="S74" i="42"/>
  <c r="R74" i="42"/>
  <c r="R73" i="42"/>
  <c r="S73" i="42" s="1"/>
  <c r="M68" i="42"/>
  <c r="R68" i="42"/>
  <c r="S68" i="42" s="1"/>
  <c r="R69" i="42"/>
  <c r="S69" i="42" s="1"/>
  <c r="R70" i="42"/>
  <c r="S70" i="42" s="1"/>
  <c r="R71" i="42"/>
  <c r="S71" i="42"/>
  <c r="R72" i="42"/>
  <c r="S72" i="42" s="1"/>
  <c r="R67" i="42"/>
  <c r="S67" i="42" s="1"/>
  <c r="M66" i="42"/>
  <c r="R66" i="42" s="1"/>
  <c r="S66" i="42" s="1"/>
  <c r="R56" i="42"/>
  <c r="S56" i="42" s="1"/>
  <c r="M57" i="42"/>
  <c r="R57" i="42"/>
  <c r="S57" i="42" s="1"/>
  <c r="M58" i="42"/>
  <c r="R58" i="42"/>
  <c r="S58" i="42" s="1"/>
  <c r="R59" i="42"/>
  <c r="S59" i="42" s="1"/>
  <c r="R60" i="42"/>
  <c r="S60" i="42" s="1"/>
  <c r="R61" i="42"/>
  <c r="S61" i="42" s="1"/>
  <c r="R62" i="42"/>
  <c r="S62" i="42"/>
  <c r="R63" i="42"/>
  <c r="S63" i="42" s="1"/>
  <c r="R64" i="42"/>
  <c r="S64" i="42" s="1"/>
  <c r="R65" i="42"/>
  <c r="S65" i="42"/>
  <c r="R55" i="42"/>
  <c r="S55" i="42" s="1"/>
  <c r="R43" i="42"/>
  <c r="S43" i="42" s="1"/>
  <c r="M44" i="42"/>
  <c r="R44" i="42"/>
  <c r="S44" i="42" s="1"/>
  <c r="M45" i="42"/>
  <c r="R45" i="42"/>
  <c r="S45" i="42" s="1"/>
  <c r="M46" i="42"/>
  <c r="R46" i="42"/>
  <c r="S46" i="42" s="1"/>
  <c r="R47" i="42"/>
  <c r="S47" i="42" s="1"/>
  <c r="R48" i="42"/>
  <c r="S48" i="42" s="1"/>
  <c r="R49" i="42"/>
  <c r="S49" i="42" s="1"/>
  <c r="M50" i="42"/>
  <c r="R50" i="42"/>
  <c r="S50" i="42"/>
  <c r="R51" i="42"/>
  <c r="S51" i="42"/>
  <c r="R52" i="42"/>
  <c r="S52" i="42" s="1"/>
  <c r="R53" i="42"/>
  <c r="S53" i="42" s="1"/>
  <c r="R54" i="42"/>
  <c r="S54" i="42" s="1"/>
  <c r="R42" i="42"/>
  <c r="S42" i="42" s="1"/>
  <c r="M33" i="42"/>
  <c r="R33" i="42" s="1"/>
  <c r="S33" i="42" s="1"/>
  <c r="R34" i="42"/>
  <c r="S34" i="42"/>
  <c r="R35" i="42"/>
  <c r="S35" i="42" s="1"/>
  <c r="R36" i="42"/>
  <c r="S36" i="42" s="1"/>
  <c r="R37" i="42"/>
  <c r="S37" i="42" s="1"/>
  <c r="M38" i="42"/>
  <c r="R38" i="42"/>
  <c r="S38" i="42" s="1"/>
  <c r="R39" i="42"/>
  <c r="S39" i="42"/>
  <c r="M40" i="42"/>
  <c r="R40" i="42"/>
  <c r="S40" i="42" s="1"/>
  <c r="R41" i="42"/>
  <c r="S41" i="42" s="1"/>
  <c r="M32" i="42"/>
  <c r="R32" i="42" s="1"/>
  <c r="S32" i="42" s="1"/>
  <c r="R31" i="42"/>
  <c r="S31" i="42" s="1"/>
  <c r="R30" i="42"/>
  <c r="S30" i="42" s="1"/>
  <c r="R29" i="42"/>
  <c r="S29" i="42" s="1"/>
  <c r="M28" i="42"/>
  <c r="R28" i="42" s="1"/>
  <c r="S28" i="42" s="1"/>
  <c r="R27" i="42"/>
  <c r="S27" i="42" s="1"/>
  <c r="R26" i="42"/>
  <c r="S26" i="42" s="1"/>
  <c r="R25" i="42"/>
  <c r="S25" i="42" s="1"/>
  <c r="R24" i="42"/>
  <c r="S24" i="42" s="1"/>
  <c r="R23" i="42"/>
  <c r="S23" i="42" s="1"/>
  <c r="R22" i="42"/>
  <c r="S22" i="42" s="1"/>
  <c r="M22" i="42"/>
  <c r="R21" i="42"/>
  <c r="S21" i="42" s="1"/>
  <c r="R20" i="42"/>
  <c r="S20" i="42" s="1"/>
  <c r="R19" i="42"/>
  <c r="S19" i="42" s="1"/>
  <c r="R18" i="42"/>
  <c r="S18" i="42" s="1"/>
  <c r="R17" i="42"/>
  <c r="S17" i="42" s="1"/>
  <c r="R16" i="42"/>
  <c r="S16" i="42" s="1"/>
  <c r="M15" i="42"/>
  <c r="R15" i="42" s="1"/>
  <c r="S15" i="42" s="1"/>
  <c r="R14" i="42"/>
  <c r="S14" i="42" s="1"/>
  <c r="R13" i="42"/>
  <c r="S13" i="42" s="1"/>
  <c r="R12" i="42"/>
  <c r="S12" i="42" s="1"/>
  <c r="M11" i="42"/>
  <c r="R11" i="42" s="1"/>
  <c r="S11" i="42" s="1"/>
  <c r="R10" i="42"/>
  <c r="S10" i="42" s="1"/>
  <c r="R9" i="42"/>
  <c r="S9" i="42" s="1"/>
  <c r="R8" i="42"/>
  <c r="S8" i="42" s="1"/>
  <c r="R7" i="42"/>
  <c r="S7" i="42" s="1"/>
  <c r="A98" i="42"/>
  <c r="A191" i="42" s="1"/>
</calcChain>
</file>

<file path=xl/sharedStrings.xml><?xml version="1.0" encoding="utf-8"?>
<sst xmlns="http://schemas.openxmlformats.org/spreadsheetml/2006/main" count="982" uniqueCount="337">
  <si>
    <t>PRESIDENCIA DE LA REPUBLICA</t>
  </si>
  <si>
    <t>JUNTA DE AVIACION CIVIL</t>
  </si>
  <si>
    <t>NOMINA PERSONAL FIJO</t>
  </si>
  <si>
    <t>No.</t>
  </si>
  <si>
    <t>NOMBRE</t>
  </si>
  <si>
    <t>CARGO</t>
  </si>
  <si>
    <t>ESTATUS</t>
  </si>
  <si>
    <t>AREA</t>
  </si>
  <si>
    <t>GENERO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</si>
  <si>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</si>
  <si>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</si>
  <si>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</si>
  <si>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</si>
  <si>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</si>
  <si>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</si>
  <si>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</si>
  <si>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</si>
  <si>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ASOCIACION</t>
  </si>
  <si>
    <t>DESCUENTO COOPERATIVA</t>
  </si>
  <si>
    <t>OTROS INGRESOS</t>
  </si>
  <si>
    <t>TOTAL DESCUENTO</t>
  </si>
  <si>
    <t>SUELDO NETO</t>
  </si>
  <si>
    <t>JOSE ERNESTO MARTE PIANTINI</t>
  </si>
  <si>
    <t>PRESIDENTE JAC</t>
  </si>
  <si>
    <t>LIBRE NOMBRAMIENTO Y REMOCION</t>
  </si>
  <si>
    <t>PRESIDENCIA</t>
  </si>
  <si>
    <t>MASCULINO</t>
  </si>
  <si>
    <t>MIRANDA RECKER MANZUETA</t>
  </si>
  <si>
    <t>COORDINADORA DEL DESPACHO</t>
  </si>
  <si>
    <t>ESTATUS SIMPLIFICADO</t>
  </si>
  <si>
    <t>FEMENINO</t>
  </si>
  <si>
    <t>COORDINADORA ACUERDOS INTERNACIONALES</t>
  </si>
  <si>
    <t>ENCARGADA DE FISCALIZACION</t>
  </si>
  <si>
    <t>DE CARRERA</t>
  </si>
  <si>
    <t>FAVIO CORDERO PAREDES</t>
  </si>
  <si>
    <t>MENSAJERO EXTERNO</t>
  </si>
  <si>
    <t>ANALISTA LEGAL TRANSPORTE AEREO</t>
  </si>
  <si>
    <t>TECNICA ADMINISTRATIVA</t>
  </si>
  <si>
    <t>EVELINA DELMONTE VERAS</t>
  </si>
  <si>
    <t>ANALISTA DE CALIDAD</t>
  </si>
  <si>
    <t>YAQUELIN FELIZ ABREU</t>
  </si>
  <si>
    <t>SECRETARIA</t>
  </si>
  <si>
    <t>DIRECTOR DE CIAA</t>
  </si>
  <si>
    <t>CIAA</t>
  </si>
  <si>
    <t>MIGUEL ISACIO DIAZ</t>
  </si>
  <si>
    <t>INVESTIGADOR ACCIDENTE AVIACION-MANTENIMIENTO</t>
  </si>
  <si>
    <t>TECNICO INVESTIGADOR ACCIDENTE AVIACION</t>
  </si>
  <si>
    <t>CLARA LUZ LIZARDO LIZARDO</t>
  </si>
  <si>
    <t>CONSERJE</t>
  </si>
  <si>
    <t>ANALISTA DE PLANIFICACION</t>
  </si>
  <si>
    <t>RAFAEL ELIAS SALVADOR LORA TAVERAS</t>
  </si>
  <si>
    <t>JUBERKIS LUCIANO FAMILIA</t>
  </si>
  <si>
    <t>ENCARGADA DEPARTAMENTO TRANSPORTE AEREO</t>
  </si>
  <si>
    <t>DEPARTAMENTO DE TRANSPORTE AEREO</t>
  </si>
  <si>
    <t>INGRID VASQUEZ PEGUERO</t>
  </si>
  <si>
    <t>ANALISTA LEGAL DE TRANSPORTE AEREO</t>
  </si>
  <si>
    <t>LEYDI LAURA TIRADO SANCHEZ</t>
  </si>
  <si>
    <t>JHOEL FERRERAS REYES</t>
  </si>
  <si>
    <t>ANALISTA LEGAL</t>
  </si>
  <si>
    <t>TECNICO DE TRANSPORTE AEREO</t>
  </si>
  <si>
    <t>ENCARGADA DEPARTAMENTO ADMINISTRATIVO</t>
  </si>
  <si>
    <t>DEPARTAMENTO ADMINISTRATIVO</t>
  </si>
  <si>
    <t>HENRRY DANIEL GENAO TEJADA</t>
  </si>
  <si>
    <t>FOTOCOPIADOR</t>
  </si>
  <si>
    <t>ZAIRA CRISTINA ALBA MANZANILLO</t>
  </si>
  <si>
    <t>GESTORA DE PROTOCOLO</t>
  </si>
  <si>
    <t>MENSAJERA INTERNA</t>
  </si>
  <si>
    <t>AUXILIAR ADMINISTRATIVO</t>
  </si>
  <si>
    <t>DANIELA VALENTINA LABRADOR SILVA</t>
  </si>
  <si>
    <t>ANA IRIS MEDINA MARTINEZ</t>
  </si>
  <si>
    <t>ENCARGADA DEPARTAMENTO RECURSOS HUMANOS</t>
  </si>
  <si>
    <t>DEPARTAMENTO DE RECURSOS HUMANOS</t>
  </si>
  <si>
    <t>ANALISTA RECURSOS HUMANOS</t>
  </si>
  <si>
    <t>MERY JOSELYN BAEZ LARA</t>
  </si>
  <si>
    <t>COORDINADORA DE SALUD</t>
  </si>
  <si>
    <t>HUMBERTO JOSE BRITO GOMEZ</t>
  </si>
  <si>
    <t>MEDICO</t>
  </si>
  <si>
    <t>JOHANSY PEÑA CABRAL</t>
  </si>
  <si>
    <t>MARILERDY BLASINA BENCOSME ROSARIO</t>
  </si>
  <si>
    <t>JOAN GIL MORETA</t>
  </si>
  <si>
    <t>DIGITADOR</t>
  </si>
  <si>
    <t>SOPORTE MESA DE AYUDA</t>
  </si>
  <si>
    <t>ADMINISTRADOR DE REDES Y COMUNICACIONES</t>
  </si>
  <si>
    <t>ALBERY SANTOS PEREZ</t>
  </si>
  <si>
    <t>JEFFERSON VENTURA DE LA CRUZ</t>
  </si>
  <si>
    <t>CARMEN ICELSA MARTE</t>
  </si>
  <si>
    <t>SOPORTE TECNICO</t>
  </si>
  <si>
    <t>JOHN RICHARD MEJIA PEREZ</t>
  </si>
  <si>
    <t>ASESOR FINANCIERO</t>
  </si>
  <si>
    <t>DEPARTAMENTO FINANCIERO</t>
  </si>
  <si>
    <t>DEPARTAMENTO JURIDICO</t>
  </si>
  <si>
    <t>ROSARIO RINCON PICHARDO</t>
  </si>
  <si>
    <t>ANALISTA DE ACUERDOS INTERNACIONALES</t>
  </si>
  <si>
    <t>EMMANUEL CEPEDA LORA</t>
  </si>
  <si>
    <t>SANDRA MONTERO PAULINO</t>
  </si>
  <si>
    <t>JESENIA ORTIZ OSORIA</t>
  </si>
  <si>
    <t>ANALISTA DE FACTIBILIDAD</t>
  </si>
  <si>
    <t>YARINET ERNESTINA CRUZ CUSTODIO</t>
  </si>
  <si>
    <t>JACOBO PEÑA MATIA</t>
  </si>
  <si>
    <t>DIVISION DE COMPRAS Y CONTRATACIONES</t>
  </si>
  <si>
    <t>LUISA VARGAS ALMANZAR</t>
  </si>
  <si>
    <t>JACQUELINE PEÑA PAYANO</t>
  </si>
  <si>
    <t>TECNICA EN COMPRAS</t>
  </si>
  <si>
    <t>RELACIONISTA PUBLICO</t>
  </si>
  <si>
    <t>DIVISION DE COMUNICACIONES</t>
  </si>
  <si>
    <t>MELVIN JULIO MATEO DIAZ</t>
  </si>
  <si>
    <t>PERIODISTA</t>
  </si>
  <si>
    <t>DISEÑADOR GRAFICO</t>
  </si>
  <si>
    <t>GESTORA DE REDES SOCIALES</t>
  </si>
  <si>
    <t>YOCAR ALTAGRACIA BATISTA BRITO</t>
  </si>
  <si>
    <t>RELACIONADORA PUBLICA</t>
  </si>
  <si>
    <t>RAFAEL DAMIAN SERRANO SANTOS</t>
  </si>
  <si>
    <t>ENCARGADO DIVISION DE CONTABILIDAD</t>
  </si>
  <si>
    <t>DIVISION DE CONTABILIDAD</t>
  </si>
  <si>
    <t>ANALISTA FINANCIERO</t>
  </si>
  <si>
    <t>MIGUEL ANTONIO CRUZ</t>
  </si>
  <si>
    <t>ANALISTA ACCESO UNIVERSAL</t>
  </si>
  <si>
    <t>DIVISION DE FACILITACION</t>
  </si>
  <si>
    <t>SORIBEL DIAZ DEBEL</t>
  </si>
  <si>
    <t>DIONIS ARMANDO ZORRILLA</t>
  </si>
  <si>
    <t>INSPECTORA DE FACILITACION</t>
  </si>
  <si>
    <t>AUXILIAR DE FACILITACION</t>
  </si>
  <si>
    <t>MICHEL ALEXANDER ANGELES SANTOS</t>
  </si>
  <si>
    <t>ASESORA PLANIFICACION Y DESARROLLO</t>
  </si>
  <si>
    <t>DIVISION DE PLANIFICACION Y DESARROLLO</t>
  </si>
  <si>
    <t>MEN HUEY NG YING</t>
  </si>
  <si>
    <t>RANDYS RAFAEL PEÑA LARA</t>
  </si>
  <si>
    <t>DIVISION DE CALIDAD</t>
  </si>
  <si>
    <t>CAMILA ELISA RODRIGUEZ RAMIREZ</t>
  </si>
  <si>
    <t>DIVISION DE SERVICIOS GENERALES</t>
  </si>
  <si>
    <t>NATANAEL PEREZ DIAZ</t>
  </si>
  <si>
    <t>SUPERVISOR DE EMERGENCIA</t>
  </si>
  <si>
    <t>TECNICO ADMINISTRATIVO</t>
  </si>
  <si>
    <t>CAMARERO</t>
  </si>
  <si>
    <t>YERANIA DIFO UPIA</t>
  </si>
  <si>
    <t>ARACEIDYS DIAZ</t>
  </si>
  <si>
    <t>SUPERVISOR MAYORDOMIA</t>
  </si>
  <si>
    <t>EUCEBIA MERCEDES ROMERO</t>
  </si>
  <si>
    <t>DEYANIRA VASQUEZ MARTINEZ</t>
  </si>
  <si>
    <t>MARIA TAVERAS VICENTE</t>
  </si>
  <si>
    <t>CAMARERA</t>
  </si>
  <si>
    <t>CARMEN RUIZ LUGO</t>
  </si>
  <si>
    <t>DOMINGA MARTINEZ ARIAS</t>
  </si>
  <si>
    <t>AIDA VALDEZ LEBRON</t>
  </si>
  <si>
    <t>BILBANIA GUILLEN PASCUAL</t>
  </si>
  <si>
    <t>DANIELA CALDERON POLANCO</t>
  </si>
  <si>
    <t>CAROL ANNIE FRANCISCO MONTERO</t>
  </si>
  <si>
    <t>SUPERVISORA DE MANTENIMIENTO</t>
  </si>
  <si>
    <t>ELIZABETH ESTEPAN FRANCO</t>
  </si>
  <si>
    <t>PRIMITIVO ALBERTO QUELIZ</t>
  </si>
  <si>
    <t>AYUDANTE DE MANTENIMIENTO</t>
  </si>
  <si>
    <t>VICENTE HERNANDEZ PEÑA</t>
  </si>
  <si>
    <t>ANTONIO ORTIZ ORTIZ</t>
  </si>
  <si>
    <t>ARSENIO MAÑON DE LA CRUZ</t>
  </si>
  <si>
    <t>VICTOR BELTRE</t>
  </si>
  <si>
    <t>NEUDIS JOSE SANTOS FRIAS</t>
  </si>
  <si>
    <t>ALBERTO ALVARADO ARNAUD</t>
  </si>
  <si>
    <t>CHOFER</t>
  </si>
  <si>
    <t>EUCLIDES PEÑALO DE LOS SANTOS</t>
  </si>
  <si>
    <t>ARLEN ISRAEL GUZMAN MORENO</t>
  </si>
  <si>
    <t>JOSE FRANCISCO ARIAS</t>
  </si>
  <si>
    <t>JESUS PATRICIO MARTINEZ</t>
  </si>
  <si>
    <t>SECCION DE ALMACEN Y SUMINISTRO</t>
  </si>
  <si>
    <t>RAMON MORBAN</t>
  </si>
  <si>
    <t>MENSAJERO INTERNO</t>
  </si>
  <si>
    <t>TECNICO DE CONTABILIDAD</t>
  </si>
  <si>
    <t>ANGELA REYES SANTOS</t>
  </si>
  <si>
    <t>CARLOS MANUEL CAMILO GIL</t>
  </si>
  <si>
    <t>AUXILIAR DE ALMACEN</t>
  </si>
  <si>
    <t>ALEXANDRA GURIDIS SOLIS</t>
  </si>
  <si>
    <t>SECCION DE ARCHIVO Y CORRESPONDENCIA</t>
  </si>
  <si>
    <t>TECNICO EN ARCHIVISTICA</t>
  </si>
  <si>
    <t>JUAN CARLOS SOTO GALAN</t>
  </si>
  <si>
    <t>PEDRO JOSE ALMANZAR</t>
  </si>
  <si>
    <t xml:space="preserve">ENCARGADO SECCION DE ESTADISTICA </t>
  </si>
  <si>
    <t>SABRINA PICHARDO PAYANO</t>
  </si>
  <si>
    <t>ANALISTA DE DATOS ESTADISTICOS</t>
  </si>
  <si>
    <t>TECNICA EN DATOS ESTADISTICOS</t>
  </si>
  <si>
    <t>ENCARGADO SECCION OPERACIONES AEREAS</t>
  </si>
  <si>
    <t>SECCION DE OPERACIONES AEREAS</t>
  </si>
  <si>
    <t>LAURA AMELIA BELLIARD CABRAL</t>
  </si>
  <si>
    <t>AUXILIAR ADMINISTRATIVA</t>
  </si>
  <si>
    <t>ANA YERALDY DE LA CRUZ LARA</t>
  </si>
  <si>
    <t>OFICINA DE ACCESO A LA INFORMACION</t>
  </si>
  <si>
    <t>Fuente: Departamento Financiero - Junta de Aviación Civil</t>
  </si>
  <si>
    <t xml:space="preserve">Elaborado por: </t>
  </si>
  <si>
    <t>Aprobado por:</t>
  </si>
  <si>
    <t>VICTOR MANUEL DEL CARMEN FERRERAS</t>
  </si>
  <si>
    <t>DEBORA MILAGROS COLON MARTE</t>
  </si>
  <si>
    <t>NEMESIS ANJHARA MARTE POLANCO</t>
  </si>
  <si>
    <t>ROSA ELSA GAUTREAUX SANTANA</t>
  </si>
  <si>
    <t>ANTONIO CID CORREA</t>
  </si>
  <si>
    <t>NELDA PEREZ OTAÑO</t>
  </si>
  <si>
    <t>CLARA LUZ HEREDIA JORGE</t>
  </si>
  <si>
    <t>ONELBIA ALTAGRACIA PICHARDO JIMENEZ</t>
  </si>
  <si>
    <t>DIVISION TECNICA JURIDICA DEL TRANSPORTE AEREO</t>
  </si>
  <si>
    <t>RODOLFO NELSON CASTRO BARTOLOME</t>
  </si>
  <si>
    <t>KERKDENNY AGUSTIN MEDINA PANTALEON</t>
  </si>
  <si>
    <t>MARINO ANTONIO VERAS ROSA</t>
  </si>
  <si>
    <t>ANALISTA GESTION CALIDAD</t>
  </si>
  <si>
    <t>AREA DE MANTENIMIENTO</t>
  </si>
  <si>
    <t>JARVIK RAFAEL CORSINO RONDON</t>
  </si>
  <si>
    <t>ENC. DIVI. TECNICA JURIDICA</t>
  </si>
  <si>
    <t>ENMANUEL MARCELINO SOUFFRONT TAMAYO</t>
  </si>
  <si>
    <t>ULISES DAVID MENDOZA PEREZ</t>
  </si>
  <si>
    <t>DEPARTAMENTO DE TECNOLOGIA DE LA INFORMACION Y COMUNICACIÓN</t>
  </si>
  <si>
    <t>ROCKY JODOR ARISMENDY PERDOMO PADILLA</t>
  </si>
  <si>
    <t>ANALISTA RECUSOS HUMANOS HUMANOS</t>
  </si>
  <si>
    <t>SANDRA MERCEDES BERG VICTORIA</t>
  </si>
  <si>
    <t>JONATHAN ALBERTO VALDEZ CASTRO</t>
  </si>
  <si>
    <t>ANA CRISTINA NOLASCO GERMAN</t>
  </si>
  <si>
    <t>TECNICA SERVICIO DE INFORMACION</t>
  </si>
  <si>
    <t>ROSA ALTAGRACIA MATOS GARO</t>
  </si>
  <si>
    <t>ANEURIS JOSE DOMINGUEZ PAREDES</t>
  </si>
  <si>
    <t>ANALISTA COMPRAS</t>
  </si>
  <si>
    <t>ARTEMISA SENCION ENCARNACION</t>
  </si>
  <si>
    <t>GERMAN FRANCISCO BENCOSME ESTRELLA</t>
  </si>
  <si>
    <t>HECTOR JULIAN CHRISTOPHER SANCHEZ</t>
  </si>
  <si>
    <t>DIVISION DE ECONOMIA DEL TRANSPORTE AEREO</t>
  </si>
  <si>
    <t>SECCION DE ESTADISTICAS DEL TRANSPORTE AEREO</t>
  </si>
  <si>
    <t xml:space="preserve">DIVISION DE FACILITACION </t>
  </si>
  <si>
    <t>ELIZABETH ELIBERTA PAULINO NUÑEZ</t>
  </si>
  <si>
    <t>JOSE ALEJANDRO CRISTOPHER PARRA</t>
  </si>
  <si>
    <t>CARLOS EDUARDO SANTANA CHECO</t>
  </si>
  <si>
    <t>JOSE ALBERTO NOVAS GUTIERREZ</t>
  </si>
  <si>
    <t>PAOLA MASSIEL MENDOZA CASO</t>
  </si>
  <si>
    <t>MANUEL ENRIQUE ABBOTT BATISTA</t>
  </si>
  <si>
    <t>ENCARGADO DIVISION DE FACILITACION</t>
  </si>
  <si>
    <t>MIGDALIA RAMIREZ CASTILLO</t>
  </si>
  <si>
    <t>JENNIFFER JANYRIS AMARANTE CROUSSET</t>
  </si>
  <si>
    <t>ANALISTA PRESUPUESTO</t>
  </si>
  <si>
    <t>JOEL RAFAEL LLUBERES GONZALEZ</t>
  </si>
  <si>
    <t>MARIA LUISA HERNANDEZ RODRIGUEZ</t>
  </si>
  <si>
    <t>ELADIO ANTONIO ALVAREZ JIMENEZ</t>
  </si>
  <si>
    <t>AREA DE TRANSPORTACION</t>
  </si>
  <si>
    <t>JOAQUIN BERNARDO FELIZ FELIZ</t>
  </si>
  <si>
    <t>INVESTIGADOR ACCIDENTES</t>
  </si>
  <si>
    <t>EDWARD IDELFONSO ESPINOSA MARTINEZ</t>
  </si>
  <si>
    <t>VICTOR MANUEL CRUZ COLLADO</t>
  </si>
  <si>
    <t>MIGUEL ARTURO BOU PEREZ</t>
  </si>
  <si>
    <t>ENMANUEL ANTONIO COLLANTE GUZMAN</t>
  </si>
  <si>
    <t>ILKANIA ARIELA RAMIREZ CAAMAÑO</t>
  </si>
  <si>
    <t>ANA MEJILDA RODRIGUEZ NUÑEZ</t>
  </si>
  <si>
    <t>JUAN YSIDRO GARCIA CASTILLO</t>
  </si>
  <si>
    <t>RADHAMES ANTONIO MARTINEZ ALVAREZ</t>
  </si>
  <si>
    <t>SOFIA FALCONERI CAMACHO OVALLES</t>
  </si>
  <si>
    <t>MIRIAM MARGARITA NOYOLA SALOMON</t>
  </si>
  <si>
    <t>JULENNY MERCEDES ALEJO VASQUEZ</t>
  </si>
  <si>
    <t>JUANA ALTAGRACIA PEREZ CASTILLO</t>
  </si>
  <si>
    <t>DOLORES CHARO TEJEDA CRUZ</t>
  </si>
  <si>
    <t>LUIS DE JESUS ORTEGA LIRIANO</t>
  </si>
  <si>
    <t>INSPECTOR FACILITACION</t>
  </si>
  <si>
    <t>CESAR ANTONIO FONTANA VERAS</t>
  </si>
  <si>
    <t>INSPECTOR OPERACIONES</t>
  </si>
  <si>
    <t>BIENVENIDO ELEAZAR LEON DE JESUS</t>
  </si>
  <si>
    <t xml:space="preserve">DEPARTAMENTO DE TECNOLOGIA DE LA INFORMACION Y COMUNICACIÓN </t>
  </si>
  <si>
    <t>EDUARDO JOSE GUZMAN MARTINEZ</t>
  </si>
  <si>
    <t>YISEL ESTEFANIA BAUTISTA CABRERA</t>
  </si>
  <si>
    <t>ENCARGADA DIVISION DE COMPRAS</t>
  </si>
  <si>
    <t>MARIA MIGUELINA ARROYO LUNA</t>
  </si>
  <si>
    <t>LEIDY ELAINE RODRIGUEZ TAVERAS</t>
  </si>
  <si>
    <t>GLORIEL JOHANNA CRUZ MEJIA</t>
  </si>
  <si>
    <t>SECCION DE ESTADISTICA DEL TRANSPORTE AEREO</t>
  </si>
  <si>
    <t>JORDANIA JANEIRY CALDERON DE LA CRUZ</t>
  </si>
  <si>
    <t xml:space="preserve">SECCION DE ARCHIVO Y CORRESPONDENCIA </t>
  </si>
  <si>
    <t>ENCARGADO TRANSPORTACION</t>
  </si>
  <si>
    <t>VICTOR MANUEL MUÑOZ HERNANDEZ</t>
  </si>
  <si>
    <t>ENCARGADO DIVISION ELABORACION DOCUMENTOS</t>
  </si>
  <si>
    <t xml:space="preserve">DIVISION DE ELABORACION DE DOCUMENTOS </t>
  </si>
  <si>
    <t xml:space="preserve">MARCOS EZEQUIEL RAMIREZ LOPEZ </t>
  </si>
  <si>
    <t>YAMIL ALEJANDRO MELLA RODRIGUEZ</t>
  </si>
  <si>
    <t>ENCARGADA CORRESPONDENCIA Y ARCHIVO</t>
  </si>
  <si>
    <t>ENCARGADA DIVISION DE SERVICIOS GENERALES</t>
  </si>
  <si>
    <t>YOMERY ESMEROLIZA RODRIGUEZ ESPINAL</t>
  </si>
  <si>
    <t>RAMON ANTONIO NUÑEZ BURGOS</t>
  </si>
  <si>
    <t>PAOLA AIMEE PLA PUELLO</t>
  </si>
  <si>
    <t>SECRETARIA DEL PLENO</t>
  </si>
  <si>
    <t>GABRIEL ANTONIO CRUZ RODRIGUEZ</t>
  </si>
  <si>
    <t xml:space="preserve">DIVISION DE COMUNICACIONES </t>
  </si>
  <si>
    <t>LUIS GERONIMO CUSTODIO</t>
  </si>
  <si>
    <t>JUANA IVELIA LEBRON QUEVEDO</t>
  </si>
  <si>
    <t>EPIFANIO JOSE BALBUENA RODRIGUEZ</t>
  </si>
  <si>
    <t xml:space="preserve">ENCARGADO DEPARTAMENTO DE TECNOLOGIA </t>
  </si>
  <si>
    <t>HERMES ALTAGRACIA MECCARIELLO CADIZ</t>
  </si>
  <si>
    <t>EDITH ANDRES AGUASANTA REYNOSO</t>
  </si>
  <si>
    <t>FERNANDO JOSE ENCARNACION PEÑA</t>
  </si>
  <si>
    <t>OFICIAL DE ACCESO A LA INFORMACION</t>
  </si>
  <si>
    <t>ESTELY ALTAGRACIA MEDINA PANTALEON</t>
  </si>
  <si>
    <t xml:space="preserve">DEPARTAMENTO JURIDICO </t>
  </si>
  <si>
    <t>ANDREA CAMILA ESPINAL REYES</t>
  </si>
  <si>
    <t>ERIKA LUCIA LOPEZ PAULINO</t>
  </si>
  <si>
    <t>MERCEDES DEL CARMEN COLLADO ROBIN</t>
  </si>
  <si>
    <t>ARMANDO JOSE DE LA CRUZ NATERA</t>
  </si>
  <si>
    <t>DOMINGO DE JESUS CAMPOS SANTOS</t>
  </si>
  <si>
    <t>CLEOVIC MARIVI RODRIGUEZ GUZMAN</t>
  </si>
  <si>
    <t>JOHANNA NATIVIDAD DIAZ SANCHEZ</t>
  </si>
  <si>
    <t>PEDRO MIGUEL CASTILLO DE LA CRUZ</t>
  </si>
  <si>
    <t>DIOLANYI FRANCHESCA MARTE DE JIMENEZ</t>
  </si>
  <si>
    <t>JEWINSON MONTES DE OCA JABOT</t>
  </si>
  <si>
    <t>FAUSTO DE JESUS GERMAN SANCHEZ</t>
  </si>
  <si>
    <t>ESTHER CAROLINA CAPELLAN VALERA</t>
  </si>
  <si>
    <t>ENCARGADA ALMACEN Y SUMINISTRO</t>
  </si>
  <si>
    <t>FIORD DALUZ DEL VILLAR GARCIA</t>
  </si>
  <si>
    <t>ANALISTA DE RECURSOS HUMANOS</t>
  </si>
  <si>
    <t>CARMEN MERCEDES ALMANZAR UREÑA</t>
  </si>
  <si>
    <t>PAMELA MICHELLE RIVAS AMADOR</t>
  </si>
  <si>
    <t>CARLA YARISSA DOMINGUEZ MOREL</t>
  </si>
  <si>
    <t>HILARY JOELIZA DE PEÑA AMADOR</t>
  </si>
  <si>
    <t>ANYA DIONARYS OVIEDO MEJIA</t>
  </si>
  <si>
    <t>CARLOS MARTIN GUERRERO VILLAR</t>
  </si>
  <si>
    <t>KENIA YOSELIN CUEVAS RAMIREZ</t>
  </si>
  <si>
    <t>BRENDA CAROLINA DE LEON GOMEZ</t>
  </si>
  <si>
    <t>YAHAIRA ELIZABETH GARCIA MORAN</t>
  </si>
  <si>
    <t>DIANA CAROLINA CASTILLO SOTO</t>
  </si>
  <si>
    <t>JENNIFFER YENIREE PEREZ TERRERO</t>
  </si>
  <si>
    <t>LIBARDO JESUS PEREZ CARVAJAL</t>
  </si>
  <si>
    <t>INVESTIGADOR DE ACCIDENTES DE AVIACION FACTORES HUMANOS</t>
  </si>
  <si>
    <t>ENCARGADO DIVISION DE CALIDAD</t>
  </si>
  <si>
    <t>ANALISTA LEGAL DEL TRANNSPORTE AEREO</t>
  </si>
  <si>
    <t>ESMERALDA DEL CARMEN DISLA ALMONTE</t>
  </si>
  <si>
    <t>YOHAN ROBERTO PUJOLS JIMENEZ</t>
  </si>
  <si>
    <t>LIZANDRA VALERA ALMONTE</t>
  </si>
  <si>
    <t>RECEPCIONISTA</t>
  </si>
  <si>
    <t>YUDELIS ALEJANDRA FLORENTINO REYES</t>
  </si>
  <si>
    <t>YANELLI SANTANA GATON</t>
  </si>
  <si>
    <t>BRAYELINA ALTAGRACIA CASTILLO BIDO</t>
  </si>
  <si>
    <t>TECNICA EN ACUERDOS INTERNACIONALES</t>
  </si>
  <si>
    <t>ESMERALDA REYNOSO SALAZAR</t>
  </si>
  <si>
    <t>AGUEDA MARIA PIZARRO ROMERO</t>
  </si>
  <si>
    <t>ALEXANDRA BEATRIZ MATEO DIAZ</t>
  </si>
  <si>
    <t>ENCARGADA INTERINA DEL DEPARTAMENTO JURIDICO</t>
  </si>
  <si>
    <t>DISEÑADORA GRAFICA</t>
  </si>
  <si>
    <t>MICHEL SARAY MORALES VILLAR</t>
  </si>
  <si>
    <t>ABRIL 2024</t>
  </si>
  <si>
    <t>ENCARGADA INT. DIVISION DE COMUNICACIONES</t>
  </si>
  <si>
    <t>Fecha de registro: 08 de mayo del 2024. 11:46 a.m.</t>
  </si>
  <si>
    <t>Fecha de imputación: del 1 hasta el 30 de abril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</si>
</sst>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5" fillId="0" borderId="0" xfId="0" applyFont="1"/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4" fontId="8" fillId="2" borderId="12" xfId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wrapText="1"/>
    </xf>
    <xf numFmtId="164" fontId="8" fillId="2" borderId="13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5" fillId="0" borderId="0" xfId="1" applyFont="1"/>
    <xf numFmtId="0" fontId="9" fillId="0" borderId="0" xfId="0" applyFont="1"/>
    <xf numFmtId="43" fontId="5" fillId="0" borderId="0" xfId="0" applyNumberFormat="1" applyFont="1"/>
    <xf numFmtId="0" fontId="10" fillId="0" borderId="0" xfId="0" applyFont="1" applyAlignment="1">
      <alignment horizontal="left" vertical="center" indent="2"/>
    </xf>
    <xf numFmtId="164" fontId="5" fillId="0" borderId="0" xfId="0" applyNumberFormat="1" applyFont="1"/>
    <xf numFmtId="0" fontId="10" fillId="0" borderId="0" xfId="0" applyFont="1"/>
    <xf numFmtId="164" fontId="9" fillId="0" borderId="0" xfId="1" applyFont="1"/>
    <xf numFmtId="164" fontId="10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4" fontId="10" fillId="0" borderId="0" xfId="1" applyFont="1" applyFill="1" applyBorder="1" applyAlignment="1">
      <alignment horizontal="left"/>
    </xf>
    <xf numFmtId="164" fontId="10" fillId="0" borderId="0" xfId="1" applyFont="1" applyFill="1" applyBorder="1" applyAlignment="1">
      <alignment horizontal="right"/>
    </xf>
    <xf numFmtId="164" fontId="9" fillId="0" borderId="0" xfId="1" applyFont="1" applyFill="1" applyBorder="1"/>
    <xf numFmtId="0" fontId="9" fillId="0" borderId="0" xfId="0" applyFont="1" applyAlignment="1">
      <alignment horizontal="left"/>
    </xf>
    <xf numFmtId="164" fontId="9" fillId="0" borderId="0" xfId="1" applyFont="1" applyFill="1" applyBorder="1" applyAlignment="1">
      <alignment horizontal="center"/>
    </xf>
    <xf numFmtId="164" fontId="9" fillId="0" borderId="0" xfId="1" applyFont="1" applyFill="1" applyBorder="1" applyAlignment="1">
      <alignment horizontal="right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3" fontId="9" fillId="0" borderId="0" xfId="0" applyNumberFormat="1" applyFont="1"/>
    <xf numFmtId="0" fontId="8" fillId="2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10" fillId="0" borderId="1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16" xfId="0" applyFont="1" applyBorder="1" applyAlignment="1">
      <alignment shrinkToFit="1"/>
    </xf>
    <xf numFmtId="0" fontId="9" fillId="0" borderId="16" xfId="0" applyFont="1" applyBorder="1" applyAlignment="1">
      <alignment horizontal="left" shrinkToFit="1"/>
    </xf>
    <xf numFmtId="0" fontId="9" fillId="0" borderId="16" xfId="0" applyFont="1" applyBorder="1" applyAlignment="1">
      <alignment horizontal="center" shrinkToFit="1"/>
    </xf>
    <xf numFmtId="43" fontId="9" fillId="0" borderId="16" xfId="3" applyFont="1" applyFill="1" applyBorder="1" applyAlignment="1"/>
    <xf numFmtId="43" fontId="9" fillId="0" borderId="16" xfId="3" applyFont="1" applyFill="1" applyBorder="1" applyAlignment="1">
      <alignment horizontal="center"/>
    </xf>
    <xf numFmtId="43" fontId="9" fillId="0" borderId="16" xfId="3" applyFont="1" applyFill="1" applyBorder="1" applyAlignment="1">
      <alignment horizontal="right"/>
    </xf>
    <xf numFmtId="43" fontId="9" fillId="0" borderId="16" xfId="3" applyFont="1" applyFill="1" applyBorder="1" applyAlignment="1">
      <alignment wrapText="1"/>
    </xf>
    <xf numFmtId="43" fontId="9" fillId="0" borderId="9" xfId="3" applyFont="1" applyFill="1" applyBorder="1"/>
    <xf numFmtId="0" fontId="9" fillId="0" borderId="9" xfId="0" applyFont="1" applyBorder="1" applyAlignment="1">
      <alignment horizontal="left" shrinkToFit="1"/>
    </xf>
    <xf numFmtId="0" fontId="9" fillId="0" borderId="9" xfId="0" applyFont="1" applyBorder="1" applyAlignment="1">
      <alignment shrinkToFit="1"/>
    </xf>
    <xf numFmtId="0" fontId="9" fillId="0" borderId="9" xfId="0" applyFont="1" applyBorder="1" applyAlignment="1">
      <alignment horizontal="center" shrinkToFit="1"/>
    </xf>
    <xf numFmtId="43" fontId="9" fillId="0" borderId="9" xfId="3" applyFont="1" applyFill="1" applyBorder="1" applyAlignment="1"/>
    <xf numFmtId="43" fontId="9" fillId="0" borderId="9" xfId="3" applyFont="1" applyFill="1" applyBorder="1" applyAlignment="1">
      <alignment horizontal="center"/>
    </xf>
    <xf numFmtId="43" fontId="9" fillId="0" borderId="9" xfId="3" applyFont="1" applyFill="1" applyBorder="1" applyAlignment="1">
      <alignment horizontal="right"/>
    </xf>
    <xf numFmtId="0" fontId="9" fillId="0" borderId="9" xfId="0" applyFont="1" applyBorder="1"/>
    <xf numFmtId="0" fontId="9" fillId="0" borderId="9" xfId="0" applyFont="1" applyBorder="1" applyAlignment="1">
      <alignment horizontal="left"/>
    </xf>
    <xf numFmtId="0" fontId="9" fillId="0" borderId="9" xfId="0" applyFont="1" applyBorder="1" applyAlignment="1">
      <alignment horizontal="center"/>
    </xf>
    <xf numFmtId="43" fontId="9" fillId="0" borderId="9" xfId="3" applyFont="1" applyFill="1" applyBorder="1" applyAlignment="1">
      <alignment wrapText="1"/>
    </xf>
    <xf numFmtId="43" fontId="9" fillId="0" borderId="18" xfId="3" applyFont="1" applyFill="1" applyBorder="1" applyAlignment="1">
      <alignment horizontal="center"/>
    </xf>
    <xf numFmtId="1" fontId="9" fillId="0" borderId="9" xfId="2" applyNumberFormat="1" applyFont="1" applyBorder="1" applyAlignment="1">
      <alignment shrinkToFit="1"/>
    </xf>
    <xf numFmtId="43" fontId="9" fillId="0" borderId="18" xfId="3" applyFont="1" applyFill="1" applyBorder="1" applyAlignment="1">
      <alignment horizontal="right"/>
    </xf>
    <xf numFmtId="1" fontId="9" fillId="0" borderId="9" xfId="2" applyNumberFormat="1" applyFont="1" applyBorder="1"/>
    <xf numFmtId="0" fontId="9" fillId="0" borderId="16" xfId="0" applyFont="1" applyBorder="1"/>
    <xf numFmtId="0" fontId="9" fillId="0" borderId="16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43" fontId="9" fillId="0" borderId="0" xfId="3" applyFont="1" applyFill="1" applyBorder="1" applyAlignment="1">
      <alignment horizontal="right"/>
    </xf>
    <xf numFmtId="0" fontId="9" fillId="0" borderId="19" xfId="0" applyFont="1" applyBorder="1" applyAlignment="1">
      <alignment horizontal="left" shrinkToFit="1"/>
    </xf>
    <xf numFmtId="43" fontId="9" fillId="0" borderId="19" xfId="3" applyFont="1" applyFill="1" applyBorder="1" applyAlignment="1"/>
    <xf numFmtId="43" fontId="9" fillId="0" borderId="19" xfId="3" applyFont="1" applyFill="1" applyBorder="1" applyAlignment="1">
      <alignment horizontal="center"/>
    </xf>
    <xf numFmtId="43" fontId="9" fillId="0" borderId="19" xfId="3" applyFont="1" applyFill="1" applyBorder="1" applyAlignment="1">
      <alignment horizontal="right"/>
    </xf>
    <xf numFmtId="43" fontId="9" fillId="0" borderId="19" xfId="3" applyFont="1" applyFill="1" applyBorder="1"/>
  </cellXfs>
  <cellStyles count="6">
    <cellStyle name="Millares" xfId="1" builtinId="3"/>
    <cellStyle name="Millares 2" xfId="3" xr:uid="{FF3994E4-F58B-434C-836E-623EA1B97222}"/>
    <cellStyle name="Millares 3" xfId="5" xr:uid="{E2742BEB-D237-4011-A065-48A8AE035DD9}"/>
    <cellStyle name="Millares 4" xfId="4" xr:uid="{41C55C42-76DC-48DC-BE9B-5DD5FA0786C9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3305176</xdr:colOff>
      <xdr:row>207</xdr:row>
      <xdr:rowOff>38101</xdr:rowOff>
    </xdr:from>
    <xdr:to>
      <xdr:col>3</xdr:col>
      <xdr:colOff>1441785</xdr:colOff>
      <xdr:row>211</xdr:row>
      <xdr:rowOff>152401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6" y="33947101"/>
          <a:ext cx="2051384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207</xdr:row>
      <xdr:rowOff>141817</xdr:rowOff>
    </xdr:from>
    <xdr:to>
      <xdr:col>8</xdr:col>
      <xdr:colOff>0</xdr:colOff>
      <xdr:row>213</xdr:row>
      <xdr:rowOff>122767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2520083" y="34167234"/>
          <a:ext cx="0" cy="1071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480483</xdr:colOff>
      <xdr:row>207</xdr:row>
      <xdr:rowOff>68792</xdr:rowOff>
    </xdr:from>
    <xdr:to>
      <xdr:col>12</xdr:col>
      <xdr:colOff>200025</xdr:colOff>
      <xdr:row>213</xdr:row>
      <xdr:rowOff>22255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ACC3383-F9A9-4539-969C-A41187B0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491758" y="34025417"/>
          <a:ext cx="2100792" cy="1039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237067</xdr:colOff>
      <xdr:row>0</xdr:row>
      <xdr:rowOff>75141</xdr:rowOff>
    </xdr:from>
    <xdr:to>
      <xdr:col>18</xdr:col>
      <xdr:colOff>90515</xdr:colOff>
      <xdr:row>5</xdr:row>
      <xdr:rowOff>152901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D5EBFCD-7E10-46A9-B217-7EB53D31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677467" y="75141"/>
          <a:ext cx="2390727" cy="1335060"/>
        </a:xfrm>
        <a:prstGeom prst="rect">
          <a:avLst/>
        </a:prstGeom>
      </xdr:spPr>
    </xdr:pic>
    <xdr:clientData/>
  </xdr:twoCellAnchor>
  <xdr:twoCellAnchor editAs="oneCell">
    <xdr:from>
      <xdr:col>15</xdr:col>
      <xdr:colOff>184150</xdr:colOff>
      <xdr:row>92</xdr:row>
      <xdr:rowOff>137584</xdr:rowOff>
    </xdr:from>
    <xdr:to>
      <xdr:col>18</xdr:col>
      <xdr:colOff>33365</xdr:colOff>
      <xdr:row>98</xdr:row>
      <xdr:rowOff>147610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683B4A8-984E-4B9C-AAF4-E1335EE5E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604817" y="13768917"/>
          <a:ext cx="2385436" cy="1343526"/>
        </a:xfrm>
        <a:prstGeom prst="rect">
          <a:avLst/>
        </a:prstGeom>
      </xdr:spPr>
    </xdr:pic>
    <xdr:clientData/>
  </xdr:twoCellAnchor>
  <xdr:twoCellAnchor editAs="oneCell">
    <xdr:from>
      <xdr:col>15</xdr:col>
      <xdr:colOff>279400</xdr:colOff>
      <xdr:row>186</xdr:row>
      <xdr:rowOff>21167</xdr:rowOff>
    </xdr:from>
    <xdr:to>
      <xdr:col>18</xdr:col>
      <xdr:colOff>132849</xdr:colOff>
      <xdr:row>191</xdr:row>
      <xdr:rowOff>163486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871162-163B-4EEC-AD1E-164A6DD9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700067" y="27527250"/>
          <a:ext cx="2389670" cy="135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12"/>
  <sheetViews>
    <sheetView showGridLines="0" tabSelected="1" topLeftCell="C198" zoomScale="90" zoomScaleNormal="90" workbookViewId="0">
      <selection activeCell="C207" sqref="C207:N217"/>
    </sheetView>
  </sheetViews>
  <sheetFormatPr baseColWidth="10" defaultColWidth="11.42578125" defaultRowHeight="14.25" x14ac:dyDescent="0.2"/>
  <cols>
    <col min="1" max="1" width="4.5703125" style="2" bestFit="1" customWidth="1"/>
    <col min="2" max="2" width="38.28515625" style="2" bestFit="1" customWidth="1"/>
    <col min="3" max="3" width="54" style="2" bestFit="1" customWidth="1"/>
    <col min="4" max="4" width="29.28515625" style="2" bestFit="1" customWidth="1"/>
    <col min="5" max="5" width="58.7109375" style="2" bestFit="1" customWidth="1"/>
    <col min="6" max="6" width="11" style="2" customWidth="1"/>
    <col min="7" max="7" width="12.42578125" style="2" customWidth="1"/>
    <col min="8" max="8" width="10" style="2" customWidth="1"/>
    <col min="9" max="9" width="7.5703125" style="2" customWidth="1"/>
    <col min="10" max="11" width="9" style="10" customWidth="1"/>
    <col min="12" max="12" width="17.85546875" style="2" customWidth="1"/>
    <col min="13" max="13" width="12.5703125" style="2" bestFit="1" customWidth="1"/>
    <col min="14" max="14" width="10" style="2" customWidth="1"/>
    <col min="15" max="15" width="12.85546875" style="2" bestFit="1" customWidth="1"/>
    <col min="16" max="16" width="14.5703125" style="2" bestFit="1" customWidth="1"/>
    <col min="17" max="17" width="10.7109375" style="2" customWidth="1"/>
    <col min="18" max="18" width="12.5703125" style="2" bestFit="1" customWidth="1"/>
    <col min="19" max="19" width="11" style="2" bestFit="1" customWidth="1"/>
    <col min="20" max="20" width="11.42578125" style="2" customWidth="1"/>
    <col min="21" max="16384" width="11.42578125" style="2"/>
  </cols>
  <sheetData>
    <row r="1" spans="1:19" ht="18.75" thickBot="1" x14ac:dyDescent="0.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9" ht="23.25" x14ac:dyDescent="0.35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40"/>
    </row>
    <row r="3" spans="1:19" ht="20.25" x14ac:dyDescent="0.3">
      <c r="A3" s="41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3"/>
    </row>
    <row r="4" spans="1:19" ht="18" x14ac:dyDescent="0.25">
      <c r="A4" s="44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45"/>
    </row>
    <row r="5" spans="1:19" ht="18.75" thickBot="1" x14ac:dyDescent="0.3">
      <c r="A5" s="32" t="s">
        <v>333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</row>
    <row r="6" spans="1:19" s="9" customFormat="1" ht="25.5" customHeight="1" thickBot="1" x14ac:dyDescent="0.25">
      <c r="A6" s="30" t="s">
        <v>3</v>
      </c>
      <c r="B6" s="4" t="s">
        <v>4</v>
      </c>
      <c r="C6" s="4" t="s">
        <v>5</v>
      </c>
      <c r="D6" s="3" t="s">
        <v>6</v>
      </c>
      <c r="E6" s="4" t="s">
        <v>7</v>
      </c>
      <c r="F6" s="5" t="s">
        <v>8</v>
      </c>
      <c r="G6" s="6" t="s">
        <v>9</v>
      </c>
      <c r="H6" s="6" t="s">
        <v>10</v>
      </c>
      <c r="I6" s="6" t="s">
        <v>11</v>
      </c>
      <c r="J6" s="6" t="s">
        <v>12</v>
      </c>
      <c r="K6" s="6" t="s">
        <v>13</v>
      </c>
      <c r="L6" s="6" t="s">
        <v>14</v>
      </c>
      <c r="M6" s="6" t="s">
        <v>15</v>
      </c>
      <c r="N6" s="7" t="s">
        <v>16</v>
      </c>
      <c r="O6" s="7" t="s">
        <v>17</v>
      </c>
      <c r="P6" s="8" t="s">
        <v>18</v>
      </c>
      <c r="Q6" s="6" t="s">
        <v>19</v>
      </c>
      <c r="R6" s="6" t="s">
        <v>20</v>
      </c>
      <c r="S6" s="6" t="s">
        <v>21</v>
      </c>
    </row>
    <row r="7" spans="1:19" s="11" customFormat="1" ht="12" customHeight="1" x14ac:dyDescent="0.2">
      <c r="A7" s="28">
        <v>1</v>
      </c>
      <c r="B7" s="48" t="s">
        <v>22</v>
      </c>
      <c r="C7" s="49" t="s">
        <v>23</v>
      </c>
      <c r="D7" s="48" t="s">
        <v>24</v>
      </c>
      <c r="E7" s="49" t="s">
        <v>25</v>
      </c>
      <c r="F7" s="50" t="s">
        <v>26</v>
      </c>
      <c r="G7" s="51">
        <v>300000</v>
      </c>
      <c r="H7" s="52">
        <v>59959.65</v>
      </c>
      <c r="I7" s="52">
        <v>50</v>
      </c>
      <c r="J7" s="53">
        <v>8610</v>
      </c>
      <c r="K7" s="54">
        <v>5883.16</v>
      </c>
      <c r="L7" s="55">
        <v>7171.68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f>+SUM(H7:P7)</f>
        <v>81674.489999999991</v>
      </c>
      <c r="S7" s="52">
        <f>SUM(G7+Q7-R7)</f>
        <v>218325.51</v>
      </c>
    </row>
    <row r="8" spans="1:19" s="11" customFormat="1" ht="12" customHeight="1" x14ac:dyDescent="0.2">
      <c r="A8" s="27">
        <v>2</v>
      </c>
      <c r="B8" s="56" t="s">
        <v>232</v>
      </c>
      <c r="C8" s="56" t="s">
        <v>31</v>
      </c>
      <c r="D8" s="57" t="s">
        <v>29</v>
      </c>
      <c r="E8" s="56" t="s">
        <v>25</v>
      </c>
      <c r="F8" s="58" t="s">
        <v>30</v>
      </c>
      <c r="G8" s="59">
        <v>100000</v>
      </c>
      <c r="H8" s="60">
        <v>12105.37</v>
      </c>
      <c r="I8" s="60">
        <v>50</v>
      </c>
      <c r="J8" s="61">
        <v>2870</v>
      </c>
      <c r="K8" s="61">
        <v>3040</v>
      </c>
      <c r="L8" s="60">
        <v>505.64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0">
        <f>+SUM(H8:P8)</f>
        <v>18571.010000000002</v>
      </c>
      <c r="S8" s="60">
        <f>SUM(G8+Q8-R8)</f>
        <v>81428.989999999991</v>
      </c>
    </row>
    <row r="9" spans="1:19" s="11" customFormat="1" ht="12" customHeight="1" x14ac:dyDescent="0.2">
      <c r="A9" s="28">
        <v>3</v>
      </c>
      <c r="B9" s="62" t="s">
        <v>27</v>
      </c>
      <c r="C9" s="62" t="s">
        <v>28</v>
      </c>
      <c r="D9" s="62" t="s">
        <v>29</v>
      </c>
      <c r="E9" s="63" t="s">
        <v>25</v>
      </c>
      <c r="F9" s="64" t="s">
        <v>30</v>
      </c>
      <c r="G9" s="59">
        <v>136200</v>
      </c>
      <c r="H9" s="60">
        <v>20620.509999999998</v>
      </c>
      <c r="I9" s="60">
        <v>50</v>
      </c>
      <c r="J9" s="61">
        <v>3908.94</v>
      </c>
      <c r="K9" s="61">
        <v>4140.4799999999996</v>
      </c>
      <c r="L9" s="60">
        <v>505.64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f>+SUM(H9:P9)</f>
        <v>29225.569999999996</v>
      </c>
      <c r="S9" s="60">
        <f>SUM(G9+Q9-R9)</f>
        <v>106974.43000000001</v>
      </c>
    </row>
    <row r="10" spans="1:19" s="11" customFormat="1" ht="12" customHeight="1" x14ac:dyDescent="0.2">
      <c r="A10" s="27">
        <v>4</v>
      </c>
      <c r="B10" s="62" t="s">
        <v>34</v>
      </c>
      <c r="C10" s="62" t="s">
        <v>35</v>
      </c>
      <c r="D10" s="62" t="s">
        <v>29</v>
      </c>
      <c r="E10" s="63" t="s">
        <v>25</v>
      </c>
      <c r="F10" s="64" t="s">
        <v>26</v>
      </c>
      <c r="G10" s="59">
        <v>30000</v>
      </c>
      <c r="H10" s="60">
        <v>0</v>
      </c>
      <c r="I10" s="60">
        <v>50</v>
      </c>
      <c r="J10" s="61">
        <v>861</v>
      </c>
      <c r="K10" s="61">
        <v>912</v>
      </c>
      <c r="L10" s="60">
        <v>4025.04</v>
      </c>
      <c r="M10" s="60">
        <v>0</v>
      </c>
      <c r="N10" s="60">
        <v>0</v>
      </c>
      <c r="O10" s="60">
        <v>200</v>
      </c>
      <c r="P10" s="60">
        <v>4662.13</v>
      </c>
      <c r="Q10" s="60">
        <v>0</v>
      </c>
      <c r="R10" s="60">
        <f>+SUM(H10:P10)</f>
        <v>10710.17</v>
      </c>
      <c r="S10" s="60">
        <f>SUM(G10+Q10-R10)</f>
        <v>19289.830000000002</v>
      </c>
    </row>
    <row r="11" spans="1:19" s="11" customFormat="1" ht="12" customHeight="1" x14ac:dyDescent="0.2">
      <c r="A11" s="28">
        <v>5</v>
      </c>
      <c r="B11" s="62" t="s">
        <v>260</v>
      </c>
      <c r="C11" s="62" t="s">
        <v>92</v>
      </c>
      <c r="D11" s="62" t="s">
        <v>29</v>
      </c>
      <c r="E11" s="63" t="s">
        <v>25</v>
      </c>
      <c r="F11" s="64" t="s">
        <v>30</v>
      </c>
      <c r="G11" s="60">
        <v>75000</v>
      </c>
      <c r="H11" s="61">
        <v>5966.26</v>
      </c>
      <c r="I11" s="60">
        <v>50</v>
      </c>
      <c r="J11" s="61">
        <v>2152.5</v>
      </c>
      <c r="K11" s="61">
        <v>2280</v>
      </c>
      <c r="L11" s="60">
        <v>1011.285</v>
      </c>
      <c r="M11" s="60">
        <f>1715.46</f>
        <v>1715.46</v>
      </c>
      <c r="N11" s="60">
        <v>0</v>
      </c>
      <c r="O11" s="60">
        <v>200</v>
      </c>
      <c r="P11" s="60">
        <v>7205.0599999999995</v>
      </c>
      <c r="Q11" s="60">
        <v>0</v>
      </c>
      <c r="R11" s="60">
        <f>+SUM(H11:P11)</f>
        <v>20580.565000000002</v>
      </c>
      <c r="S11" s="60">
        <f>SUM(G11+Q11-R11)</f>
        <v>54419.434999999998</v>
      </c>
    </row>
    <row r="12" spans="1:19" s="11" customFormat="1" ht="12" customHeight="1" x14ac:dyDescent="0.2">
      <c r="A12" s="27">
        <v>6</v>
      </c>
      <c r="B12" s="62" t="s">
        <v>280</v>
      </c>
      <c r="C12" s="62" t="s">
        <v>32</v>
      </c>
      <c r="D12" s="62" t="s">
        <v>33</v>
      </c>
      <c r="E12" s="63" t="s">
        <v>25</v>
      </c>
      <c r="F12" s="64" t="s">
        <v>30</v>
      </c>
      <c r="G12" s="59">
        <v>170000</v>
      </c>
      <c r="H12" s="60">
        <v>28571.119999999999</v>
      </c>
      <c r="I12" s="60">
        <v>50</v>
      </c>
      <c r="J12" s="61">
        <v>4879</v>
      </c>
      <c r="K12" s="61">
        <v>5168</v>
      </c>
      <c r="L12" s="60">
        <v>1516.93</v>
      </c>
      <c r="M12" s="60">
        <v>0</v>
      </c>
      <c r="N12" s="60">
        <v>0</v>
      </c>
      <c r="O12" s="60">
        <v>200</v>
      </c>
      <c r="P12" s="60">
        <v>3000</v>
      </c>
      <c r="Q12" s="60">
        <v>0</v>
      </c>
      <c r="R12" s="60">
        <f>+SUM(H12:P12)</f>
        <v>43385.049999999996</v>
      </c>
      <c r="S12" s="60">
        <f>SUM(G12+Q12-R12)</f>
        <v>126614.95000000001</v>
      </c>
    </row>
    <row r="13" spans="1:19" s="11" customFormat="1" ht="12" customHeight="1" x14ac:dyDescent="0.2">
      <c r="A13" s="28">
        <v>7</v>
      </c>
      <c r="B13" s="62" t="s">
        <v>325</v>
      </c>
      <c r="C13" s="62" t="s">
        <v>326</v>
      </c>
      <c r="D13" s="62" t="s">
        <v>29</v>
      </c>
      <c r="E13" s="63" t="s">
        <v>25</v>
      </c>
      <c r="F13" s="64" t="s">
        <v>26</v>
      </c>
      <c r="G13" s="59">
        <v>45000</v>
      </c>
      <c r="H13" s="60">
        <v>1148.33</v>
      </c>
      <c r="I13" s="60">
        <v>50</v>
      </c>
      <c r="J13" s="61">
        <v>1291.5</v>
      </c>
      <c r="K13" s="61">
        <v>1368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0">
        <f>+SUM(H13:P13)</f>
        <v>3857.83</v>
      </c>
      <c r="S13" s="60">
        <f>SUM(G13+Q13-R13)</f>
        <v>41142.17</v>
      </c>
    </row>
    <row r="14" spans="1:19" s="11" customFormat="1" ht="12" customHeight="1" x14ac:dyDescent="0.2">
      <c r="A14" s="27">
        <v>8</v>
      </c>
      <c r="B14" s="62" t="s">
        <v>275</v>
      </c>
      <c r="C14" s="62" t="s">
        <v>276</v>
      </c>
      <c r="D14" s="62" t="s">
        <v>24</v>
      </c>
      <c r="E14" s="63" t="s">
        <v>41</v>
      </c>
      <c r="F14" s="64" t="s">
        <v>30</v>
      </c>
      <c r="G14" s="59">
        <v>215000</v>
      </c>
      <c r="H14" s="60">
        <v>39319.519999999997</v>
      </c>
      <c r="I14" s="60">
        <v>50</v>
      </c>
      <c r="J14" s="61">
        <v>6170.5</v>
      </c>
      <c r="K14" s="65">
        <v>5883.16</v>
      </c>
      <c r="L14" s="60">
        <v>21158.71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f>+SUM(H14:P14)</f>
        <v>72581.889999999985</v>
      </c>
      <c r="S14" s="60">
        <f>SUM(G14+Q14-R14)</f>
        <v>142418.11000000002</v>
      </c>
    </row>
    <row r="15" spans="1:19" s="11" customFormat="1" ht="12" customHeight="1" x14ac:dyDescent="0.2">
      <c r="A15" s="28">
        <v>9</v>
      </c>
      <c r="B15" s="56" t="s">
        <v>38</v>
      </c>
      <c r="C15" s="56" t="s">
        <v>39</v>
      </c>
      <c r="D15" s="57" t="s">
        <v>33</v>
      </c>
      <c r="E15" s="56" t="s">
        <v>41</v>
      </c>
      <c r="F15" s="58" t="s">
        <v>30</v>
      </c>
      <c r="G15" s="59">
        <v>85000</v>
      </c>
      <c r="H15" s="61">
        <v>7290.47</v>
      </c>
      <c r="I15" s="60">
        <v>90</v>
      </c>
      <c r="J15" s="61">
        <v>2439.5</v>
      </c>
      <c r="K15" s="61">
        <v>2584</v>
      </c>
      <c r="L15" s="60">
        <v>4045.14</v>
      </c>
      <c r="M15" s="60">
        <f>(1715.46*3)</f>
        <v>5146.38</v>
      </c>
      <c r="N15" s="60">
        <v>0</v>
      </c>
      <c r="O15" s="60">
        <v>0</v>
      </c>
      <c r="P15" s="60">
        <v>0</v>
      </c>
      <c r="Q15" s="60">
        <v>0</v>
      </c>
      <c r="R15" s="60">
        <f>+SUM(H15:P15)</f>
        <v>21595.49</v>
      </c>
      <c r="S15" s="60">
        <f>SUM(G15+Q15-R15)</f>
        <v>63404.509999999995</v>
      </c>
    </row>
    <row r="16" spans="1:19" s="11" customFormat="1" ht="12" customHeight="1" x14ac:dyDescent="0.2">
      <c r="A16" s="27">
        <v>10</v>
      </c>
      <c r="B16" s="56" t="s">
        <v>40</v>
      </c>
      <c r="C16" s="56" t="s">
        <v>41</v>
      </c>
      <c r="D16" s="57" t="s">
        <v>29</v>
      </c>
      <c r="E16" s="56" t="s">
        <v>41</v>
      </c>
      <c r="F16" s="58" t="s">
        <v>30</v>
      </c>
      <c r="G16" s="59">
        <v>32000</v>
      </c>
      <c r="H16" s="60">
        <v>0</v>
      </c>
      <c r="I16" s="60">
        <v>50</v>
      </c>
      <c r="J16" s="61">
        <v>918.4</v>
      </c>
      <c r="K16" s="61">
        <v>972.8</v>
      </c>
      <c r="L16" s="60">
        <v>0</v>
      </c>
      <c r="M16" s="60">
        <v>0</v>
      </c>
      <c r="N16" s="60">
        <v>0</v>
      </c>
      <c r="O16" s="60">
        <v>200</v>
      </c>
      <c r="P16" s="60">
        <v>5171.32</v>
      </c>
      <c r="Q16" s="60">
        <v>0</v>
      </c>
      <c r="R16" s="60">
        <f>+SUM(H16:P16)</f>
        <v>7312.5199999999995</v>
      </c>
      <c r="S16" s="60">
        <f>SUM(G16+Q16-R16)</f>
        <v>24687.48</v>
      </c>
    </row>
    <row r="17" spans="1:19" s="11" customFormat="1" ht="12" customHeight="1" x14ac:dyDescent="0.2">
      <c r="A17" s="28">
        <v>11</v>
      </c>
      <c r="B17" s="62" t="s">
        <v>306</v>
      </c>
      <c r="C17" s="62" t="s">
        <v>37</v>
      </c>
      <c r="D17" s="62" t="s">
        <v>29</v>
      </c>
      <c r="E17" s="63" t="s">
        <v>41</v>
      </c>
      <c r="F17" s="64" t="s">
        <v>30</v>
      </c>
      <c r="G17" s="59">
        <v>45000</v>
      </c>
      <c r="H17" s="60">
        <v>1148.33</v>
      </c>
      <c r="I17" s="60">
        <v>50</v>
      </c>
      <c r="J17" s="61">
        <v>1291.5</v>
      </c>
      <c r="K17" s="61">
        <v>1368</v>
      </c>
      <c r="L17" s="60">
        <v>753.44</v>
      </c>
      <c r="M17" s="60">
        <v>0</v>
      </c>
      <c r="N17" s="60">
        <v>0</v>
      </c>
      <c r="O17" s="60">
        <v>0</v>
      </c>
      <c r="P17" s="60">
        <v>6500</v>
      </c>
      <c r="Q17" s="60">
        <v>0</v>
      </c>
      <c r="R17" s="60">
        <f>+SUM(H17:P17)</f>
        <v>11111.27</v>
      </c>
      <c r="S17" s="60">
        <f>SUM(G17+Q17-R17)</f>
        <v>33888.729999999996</v>
      </c>
    </row>
    <row r="18" spans="1:19" s="11" customFormat="1" ht="12" customHeight="1" x14ac:dyDescent="0.2">
      <c r="A18" s="27">
        <v>12</v>
      </c>
      <c r="B18" s="63" t="s">
        <v>189</v>
      </c>
      <c r="C18" s="63" t="s">
        <v>58</v>
      </c>
      <c r="D18" s="62" t="s">
        <v>29</v>
      </c>
      <c r="E18" s="63" t="s">
        <v>41</v>
      </c>
      <c r="F18" s="64" t="s">
        <v>30</v>
      </c>
      <c r="G18" s="60">
        <v>65000</v>
      </c>
      <c r="H18" s="60">
        <v>4427.58</v>
      </c>
      <c r="I18" s="60">
        <v>50</v>
      </c>
      <c r="J18" s="61">
        <v>1865.5</v>
      </c>
      <c r="K18" s="61">
        <v>1976</v>
      </c>
      <c r="L18" s="60">
        <v>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f>+SUM(H18:P18)</f>
        <v>8319.08</v>
      </c>
      <c r="S18" s="60">
        <f>SUM(G18+Q18-R18)</f>
        <v>56680.92</v>
      </c>
    </row>
    <row r="19" spans="1:19" s="11" customFormat="1" ht="12" customHeight="1" x14ac:dyDescent="0.2">
      <c r="A19" s="28">
        <v>13</v>
      </c>
      <c r="B19" s="63" t="s">
        <v>190</v>
      </c>
      <c r="C19" s="63" t="s">
        <v>58</v>
      </c>
      <c r="D19" s="62" t="s">
        <v>29</v>
      </c>
      <c r="E19" s="63" t="s">
        <v>41</v>
      </c>
      <c r="F19" s="64" t="s">
        <v>30</v>
      </c>
      <c r="G19" s="60">
        <v>65000</v>
      </c>
      <c r="H19" s="60">
        <v>4427.58</v>
      </c>
      <c r="I19" s="60">
        <v>50</v>
      </c>
      <c r="J19" s="61">
        <v>1865.5</v>
      </c>
      <c r="K19" s="61">
        <v>1976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f>+SUM(H19:P19)</f>
        <v>8319.08</v>
      </c>
      <c r="S19" s="60">
        <f>SUM(G19+Q19-R19)</f>
        <v>56680.92</v>
      </c>
    </row>
    <row r="20" spans="1:19" s="11" customFormat="1" ht="12" customHeight="1" x14ac:dyDescent="0.2">
      <c r="A20" s="27">
        <v>14</v>
      </c>
      <c r="B20" s="56" t="s">
        <v>203</v>
      </c>
      <c r="C20" s="56" t="s">
        <v>42</v>
      </c>
      <c r="D20" s="57" t="s">
        <v>24</v>
      </c>
      <c r="E20" s="56" t="s">
        <v>43</v>
      </c>
      <c r="F20" s="58" t="s">
        <v>26</v>
      </c>
      <c r="G20" s="59">
        <v>200000</v>
      </c>
      <c r="H20" s="60">
        <v>35677.15</v>
      </c>
      <c r="I20" s="60">
        <v>50</v>
      </c>
      <c r="J20" s="61">
        <v>5740</v>
      </c>
      <c r="K20" s="65">
        <v>5883.16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52">
        <v>0</v>
      </c>
      <c r="R20" s="60">
        <f>+SUM(H20:P20)</f>
        <v>47350.31</v>
      </c>
      <c r="S20" s="60">
        <f>SUM(G20+Q20-R20)</f>
        <v>152649.69</v>
      </c>
    </row>
    <row r="21" spans="1:19" s="11" customFormat="1" ht="12" customHeight="1" x14ac:dyDescent="0.2">
      <c r="A21" s="28">
        <v>15</v>
      </c>
      <c r="B21" s="56" t="s">
        <v>44</v>
      </c>
      <c r="C21" s="56" t="s">
        <v>45</v>
      </c>
      <c r="D21" s="57" t="s">
        <v>33</v>
      </c>
      <c r="E21" s="56" t="s">
        <v>43</v>
      </c>
      <c r="F21" s="58" t="s">
        <v>26</v>
      </c>
      <c r="G21" s="59">
        <v>105000</v>
      </c>
      <c r="H21" s="60">
        <v>13281.49</v>
      </c>
      <c r="I21" s="60">
        <v>130</v>
      </c>
      <c r="J21" s="61">
        <v>3013.5</v>
      </c>
      <c r="K21" s="61">
        <v>3192</v>
      </c>
      <c r="L21" s="60">
        <v>6027.5</v>
      </c>
      <c r="M21" s="60">
        <v>0</v>
      </c>
      <c r="N21" s="60">
        <v>0</v>
      </c>
      <c r="O21" s="60">
        <v>200</v>
      </c>
      <c r="P21" s="60">
        <v>6875</v>
      </c>
      <c r="Q21" s="52">
        <v>0</v>
      </c>
      <c r="R21" s="60">
        <f>+SUM(H21:P21)</f>
        <v>32719.489999999998</v>
      </c>
      <c r="S21" s="60">
        <f>SUM(G21+Q21-R21)</f>
        <v>72280.510000000009</v>
      </c>
    </row>
    <row r="22" spans="1:19" s="11" customFormat="1" ht="12" customHeight="1" x14ac:dyDescent="0.2">
      <c r="A22" s="27">
        <v>16</v>
      </c>
      <c r="B22" s="56" t="s">
        <v>191</v>
      </c>
      <c r="C22" s="56" t="s">
        <v>46</v>
      </c>
      <c r="D22" s="57" t="s">
        <v>33</v>
      </c>
      <c r="E22" s="56" t="s">
        <v>43</v>
      </c>
      <c r="F22" s="58" t="s">
        <v>26</v>
      </c>
      <c r="G22" s="59">
        <v>60000</v>
      </c>
      <c r="H22" s="61">
        <v>3143.56</v>
      </c>
      <c r="I22" s="60">
        <v>50</v>
      </c>
      <c r="J22" s="61">
        <v>1722</v>
      </c>
      <c r="K22" s="61">
        <v>1824</v>
      </c>
      <c r="L22" s="60">
        <v>505.64</v>
      </c>
      <c r="M22" s="60">
        <f>1715.46</f>
        <v>1715.46</v>
      </c>
      <c r="N22" s="60">
        <v>0</v>
      </c>
      <c r="O22" s="60">
        <v>0</v>
      </c>
      <c r="P22" s="60">
        <v>0</v>
      </c>
      <c r="Q22" s="52">
        <v>0</v>
      </c>
      <c r="R22" s="60">
        <f>+SUM(H22:P22)</f>
        <v>8960.66</v>
      </c>
      <c r="S22" s="60">
        <f>SUM(G22+Q22-R22)</f>
        <v>51039.34</v>
      </c>
    </row>
    <row r="23" spans="1:19" s="11" customFormat="1" ht="12" customHeight="1" x14ac:dyDescent="0.2">
      <c r="A23" s="28">
        <v>17</v>
      </c>
      <c r="B23" s="56" t="s">
        <v>47</v>
      </c>
      <c r="C23" s="56" t="s">
        <v>41</v>
      </c>
      <c r="D23" s="57" t="s">
        <v>29</v>
      </c>
      <c r="E23" s="56" t="s">
        <v>43</v>
      </c>
      <c r="F23" s="58" t="s">
        <v>30</v>
      </c>
      <c r="G23" s="59">
        <v>58740</v>
      </c>
      <c r="H23" s="66">
        <v>3249.57</v>
      </c>
      <c r="I23" s="60">
        <v>50</v>
      </c>
      <c r="J23" s="61">
        <v>1685.84</v>
      </c>
      <c r="K23" s="61">
        <v>1785.7</v>
      </c>
      <c r="L23" s="60">
        <v>0</v>
      </c>
      <c r="M23" s="60">
        <v>0</v>
      </c>
      <c r="N23" s="60">
        <v>0</v>
      </c>
      <c r="O23" s="60">
        <v>0</v>
      </c>
      <c r="P23" s="60">
        <v>2000</v>
      </c>
      <c r="Q23" s="52">
        <v>0</v>
      </c>
      <c r="R23" s="60">
        <f>+SUM(H23:P23)</f>
        <v>8771.11</v>
      </c>
      <c r="S23" s="60">
        <f>SUM(G23+Q23-R23)</f>
        <v>49968.89</v>
      </c>
    </row>
    <row r="24" spans="1:19" s="11" customFormat="1" ht="12" customHeight="1" x14ac:dyDescent="0.2">
      <c r="A24" s="27">
        <v>18</v>
      </c>
      <c r="B24" s="56" t="s">
        <v>231</v>
      </c>
      <c r="C24" s="56" t="s">
        <v>46</v>
      </c>
      <c r="D24" s="57" t="s">
        <v>33</v>
      </c>
      <c r="E24" s="56" t="s">
        <v>43</v>
      </c>
      <c r="F24" s="58" t="s">
        <v>26</v>
      </c>
      <c r="G24" s="59">
        <v>60000</v>
      </c>
      <c r="H24" s="60">
        <v>3486.68</v>
      </c>
      <c r="I24" s="60">
        <v>170</v>
      </c>
      <c r="J24" s="61">
        <v>1722</v>
      </c>
      <c r="K24" s="61">
        <v>1824</v>
      </c>
      <c r="L24" s="60">
        <v>1011.29</v>
      </c>
      <c r="M24" s="60">
        <v>0</v>
      </c>
      <c r="N24" s="60">
        <v>0</v>
      </c>
      <c r="O24" s="60">
        <v>0</v>
      </c>
      <c r="P24" s="60">
        <v>11367.54</v>
      </c>
      <c r="Q24" s="52">
        <v>0</v>
      </c>
      <c r="R24" s="60">
        <f>+SUM(H24:P24)</f>
        <v>19581.510000000002</v>
      </c>
      <c r="S24" s="60">
        <f>SUM(G24+Q24-R24)</f>
        <v>40418.49</v>
      </c>
    </row>
    <row r="25" spans="1:19" s="11" customFormat="1" ht="12" customHeight="1" x14ac:dyDescent="0.2">
      <c r="A25" s="28">
        <v>19</v>
      </c>
      <c r="B25" s="56" t="s">
        <v>235</v>
      </c>
      <c r="C25" s="56" t="s">
        <v>236</v>
      </c>
      <c r="D25" s="57" t="s">
        <v>29</v>
      </c>
      <c r="E25" s="56" t="s">
        <v>43</v>
      </c>
      <c r="F25" s="58" t="s">
        <v>26</v>
      </c>
      <c r="G25" s="59">
        <v>88000</v>
      </c>
      <c r="H25" s="60">
        <v>9282.67</v>
      </c>
      <c r="I25" s="60">
        <v>210</v>
      </c>
      <c r="J25" s="61">
        <v>2525.6</v>
      </c>
      <c r="K25" s="61">
        <v>2675.2</v>
      </c>
      <c r="L25" s="60">
        <v>2776.01</v>
      </c>
      <c r="M25" s="60">
        <v>0</v>
      </c>
      <c r="N25" s="60">
        <v>0</v>
      </c>
      <c r="O25" s="60">
        <v>0</v>
      </c>
      <c r="P25" s="60">
        <v>25500</v>
      </c>
      <c r="Q25" s="52">
        <v>0</v>
      </c>
      <c r="R25" s="60">
        <f>+SUM(H25:P25)</f>
        <v>42969.48</v>
      </c>
      <c r="S25" s="60">
        <f>SUM(G25+Q25-R25)</f>
        <v>45030.52</v>
      </c>
    </row>
    <row r="26" spans="1:19" s="11" customFormat="1" ht="12" customHeight="1" x14ac:dyDescent="0.2">
      <c r="A26" s="27">
        <v>20</v>
      </c>
      <c r="B26" s="67" t="s">
        <v>249</v>
      </c>
      <c r="C26" s="57" t="s">
        <v>48</v>
      </c>
      <c r="D26" s="57" t="s">
        <v>29</v>
      </c>
      <c r="E26" s="56" t="s">
        <v>43</v>
      </c>
      <c r="F26" s="58" t="s">
        <v>30</v>
      </c>
      <c r="G26" s="59">
        <v>25000</v>
      </c>
      <c r="H26" s="60">
        <v>0</v>
      </c>
      <c r="I26" s="60">
        <v>50</v>
      </c>
      <c r="J26" s="61">
        <v>717.5</v>
      </c>
      <c r="K26" s="61">
        <v>760</v>
      </c>
      <c r="L26" s="60">
        <v>0</v>
      </c>
      <c r="M26" s="60">
        <v>0</v>
      </c>
      <c r="N26" s="60">
        <v>0</v>
      </c>
      <c r="O26" s="60">
        <v>0</v>
      </c>
      <c r="P26" s="60">
        <v>11008.92</v>
      </c>
      <c r="Q26" s="52">
        <v>0</v>
      </c>
      <c r="R26" s="60">
        <f>+SUM(H26:P26)</f>
        <v>12536.42</v>
      </c>
      <c r="S26" s="60">
        <f>SUM(G26+Q26-R26)</f>
        <v>12463.58</v>
      </c>
    </row>
    <row r="27" spans="1:19" s="11" customFormat="1" ht="12" customHeight="1" x14ac:dyDescent="0.2">
      <c r="A27" s="28">
        <v>21</v>
      </c>
      <c r="B27" s="63" t="s">
        <v>50</v>
      </c>
      <c r="C27" s="63" t="s">
        <v>316</v>
      </c>
      <c r="D27" s="62" t="s">
        <v>29</v>
      </c>
      <c r="E27" s="63" t="s">
        <v>43</v>
      </c>
      <c r="F27" s="64" t="s">
        <v>26</v>
      </c>
      <c r="G27" s="60">
        <v>70000</v>
      </c>
      <c r="H27" s="61">
        <v>5368.4792083333332</v>
      </c>
      <c r="I27" s="60">
        <v>50</v>
      </c>
      <c r="J27" s="61">
        <v>2009</v>
      </c>
      <c r="K27" s="61">
        <v>2128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52">
        <v>0</v>
      </c>
      <c r="R27" s="60">
        <f>+SUM(H27:P27)</f>
        <v>9555.4792083333341</v>
      </c>
      <c r="S27" s="60">
        <f>SUM(G27+Q27-R27)</f>
        <v>60444.52079166667</v>
      </c>
    </row>
    <row r="28" spans="1:19" s="11" customFormat="1" ht="12" customHeight="1" x14ac:dyDescent="0.2">
      <c r="A28" s="27">
        <v>22</v>
      </c>
      <c r="B28" s="56" t="s">
        <v>51</v>
      </c>
      <c r="C28" s="56" t="s">
        <v>52</v>
      </c>
      <c r="D28" s="57" t="s">
        <v>29</v>
      </c>
      <c r="E28" s="56" t="s">
        <v>53</v>
      </c>
      <c r="F28" s="58" t="s">
        <v>30</v>
      </c>
      <c r="G28" s="59">
        <v>170000</v>
      </c>
      <c r="H28" s="61">
        <v>28142.32</v>
      </c>
      <c r="I28" s="60">
        <v>50</v>
      </c>
      <c r="J28" s="61">
        <v>4879</v>
      </c>
      <c r="K28" s="61">
        <v>5168</v>
      </c>
      <c r="L28" s="60">
        <v>1764.72</v>
      </c>
      <c r="M28" s="60">
        <f>1715.46</f>
        <v>1715.46</v>
      </c>
      <c r="N28" s="60">
        <v>0</v>
      </c>
      <c r="O28" s="60">
        <v>200</v>
      </c>
      <c r="P28" s="60">
        <v>0</v>
      </c>
      <c r="Q28" s="60">
        <v>0</v>
      </c>
      <c r="R28" s="60">
        <f>+SUM(H28:P28)</f>
        <v>41919.5</v>
      </c>
      <c r="S28" s="60">
        <f>SUM(G28+Q28-R28)</f>
        <v>128080.5</v>
      </c>
    </row>
    <row r="29" spans="1:19" s="11" customFormat="1" ht="12" customHeight="1" x14ac:dyDescent="0.2">
      <c r="A29" s="28">
        <v>23</v>
      </c>
      <c r="B29" s="56" t="s">
        <v>54</v>
      </c>
      <c r="C29" s="56" t="s">
        <v>41</v>
      </c>
      <c r="D29" s="57" t="s">
        <v>29</v>
      </c>
      <c r="E29" s="56" t="s">
        <v>53</v>
      </c>
      <c r="F29" s="58" t="s">
        <v>30</v>
      </c>
      <c r="G29" s="59">
        <v>32000</v>
      </c>
      <c r="H29" s="60">
        <v>0</v>
      </c>
      <c r="I29" s="60">
        <v>90</v>
      </c>
      <c r="J29" s="61">
        <v>918.4</v>
      </c>
      <c r="K29" s="61">
        <v>972.8</v>
      </c>
      <c r="L29" s="60">
        <v>2528.21</v>
      </c>
      <c r="M29" s="60">
        <v>0</v>
      </c>
      <c r="N29" s="60">
        <v>0</v>
      </c>
      <c r="O29" s="60">
        <v>200</v>
      </c>
      <c r="P29" s="60">
        <v>8275.93</v>
      </c>
      <c r="Q29" s="60">
        <v>0</v>
      </c>
      <c r="R29" s="60">
        <f>+SUM(H29:P29)</f>
        <v>12985.34</v>
      </c>
      <c r="S29" s="60">
        <f>SUM(G29+Q29-R29)</f>
        <v>19014.66</v>
      </c>
    </row>
    <row r="30" spans="1:19" s="11" customFormat="1" ht="12" customHeight="1" x14ac:dyDescent="0.2">
      <c r="A30" s="27">
        <v>24</v>
      </c>
      <c r="B30" s="62" t="s">
        <v>287</v>
      </c>
      <c r="C30" s="62" t="s">
        <v>59</v>
      </c>
      <c r="D30" s="62" t="s">
        <v>29</v>
      </c>
      <c r="E30" s="63" t="s">
        <v>53</v>
      </c>
      <c r="F30" s="64" t="s">
        <v>30</v>
      </c>
      <c r="G30" s="59">
        <v>65000</v>
      </c>
      <c r="H30" s="60">
        <v>4427.58</v>
      </c>
      <c r="I30" s="60">
        <v>50</v>
      </c>
      <c r="J30" s="61">
        <v>1865.5</v>
      </c>
      <c r="K30" s="61">
        <v>1976</v>
      </c>
      <c r="L30" s="60">
        <v>0</v>
      </c>
      <c r="M30" s="60">
        <v>0</v>
      </c>
      <c r="N30" s="60">
        <v>0</v>
      </c>
      <c r="O30" s="60">
        <v>200</v>
      </c>
      <c r="P30" s="60">
        <v>5000</v>
      </c>
      <c r="Q30" s="60">
        <v>0</v>
      </c>
      <c r="R30" s="60">
        <f>+SUM(H30:P30)</f>
        <v>13519.08</v>
      </c>
      <c r="S30" s="60">
        <f>SUM(G30+Q30-R30)</f>
        <v>51480.92</v>
      </c>
    </row>
    <row r="31" spans="1:19" s="11" customFormat="1" ht="12" customHeight="1" x14ac:dyDescent="0.2">
      <c r="A31" s="28">
        <v>25</v>
      </c>
      <c r="B31" s="62" t="s">
        <v>314</v>
      </c>
      <c r="C31" s="62" t="s">
        <v>41</v>
      </c>
      <c r="D31" s="62" t="s">
        <v>29</v>
      </c>
      <c r="E31" s="63" t="s">
        <v>53</v>
      </c>
      <c r="F31" s="64" t="s">
        <v>30</v>
      </c>
      <c r="G31" s="59">
        <v>32000</v>
      </c>
      <c r="H31" s="60">
        <v>0</v>
      </c>
      <c r="I31" s="60">
        <v>50</v>
      </c>
      <c r="J31" s="61">
        <v>918.4</v>
      </c>
      <c r="K31" s="61">
        <v>972.8</v>
      </c>
      <c r="L31" s="60">
        <v>505.63</v>
      </c>
      <c r="M31" s="60">
        <v>0</v>
      </c>
      <c r="N31" s="60">
        <v>0</v>
      </c>
      <c r="O31" s="60">
        <v>200</v>
      </c>
      <c r="P31" s="60"/>
      <c r="Q31" s="60">
        <v>0</v>
      </c>
      <c r="R31" s="60">
        <f>+SUM(H31:P31)</f>
        <v>2646.83</v>
      </c>
      <c r="S31" s="60">
        <f>SUM(G31+Q31-R31)</f>
        <v>29353.17</v>
      </c>
    </row>
    <row r="32" spans="1:19" s="11" customFormat="1" ht="12" customHeight="1" x14ac:dyDescent="0.2">
      <c r="A32" s="27">
        <v>26</v>
      </c>
      <c r="B32" s="62" t="s">
        <v>257</v>
      </c>
      <c r="C32" s="62" t="s">
        <v>60</v>
      </c>
      <c r="D32" s="62" t="s">
        <v>29</v>
      </c>
      <c r="E32" s="63" t="s">
        <v>61</v>
      </c>
      <c r="F32" s="64" t="s">
        <v>30</v>
      </c>
      <c r="G32" s="59">
        <v>170000</v>
      </c>
      <c r="H32" s="68">
        <v>28142.32</v>
      </c>
      <c r="I32" s="60">
        <v>50</v>
      </c>
      <c r="J32" s="61">
        <v>4879</v>
      </c>
      <c r="K32" s="61">
        <v>5168</v>
      </c>
      <c r="L32" s="60">
        <v>0</v>
      </c>
      <c r="M32" s="60">
        <f>1715.46</f>
        <v>1715.46</v>
      </c>
      <c r="N32" s="60">
        <v>0</v>
      </c>
      <c r="O32" s="60">
        <v>200</v>
      </c>
      <c r="P32" s="60">
        <v>9077.6200000000008</v>
      </c>
      <c r="Q32" s="52">
        <v>0</v>
      </c>
      <c r="R32" s="60">
        <f>+SUM(H32:P32)</f>
        <v>49232.4</v>
      </c>
      <c r="S32" s="60">
        <f>SUM(G32+Q32-R32)</f>
        <v>120767.6</v>
      </c>
    </row>
    <row r="33" spans="1:19" s="11" customFormat="1" ht="12" customHeight="1" x14ac:dyDescent="0.2">
      <c r="A33" s="28">
        <v>27</v>
      </c>
      <c r="B33" s="56" t="s">
        <v>193</v>
      </c>
      <c r="C33" s="56" t="s">
        <v>37</v>
      </c>
      <c r="D33" s="57" t="s">
        <v>33</v>
      </c>
      <c r="E33" s="56" t="s">
        <v>61</v>
      </c>
      <c r="F33" s="58" t="s">
        <v>30</v>
      </c>
      <c r="G33" s="59">
        <v>55000</v>
      </c>
      <c r="H33" s="61">
        <v>2302.36</v>
      </c>
      <c r="I33" s="60">
        <v>170</v>
      </c>
      <c r="J33" s="61">
        <v>1578.5</v>
      </c>
      <c r="K33" s="61">
        <v>1672</v>
      </c>
      <c r="L33" s="60">
        <v>1011.29</v>
      </c>
      <c r="M33" s="60">
        <f>1715.46</f>
        <v>1715.46</v>
      </c>
      <c r="N33" s="60">
        <v>4914.79</v>
      </c>
      <c r="O33" s="60">
        <v>200</v>
      </c>
      <c r="P33" s="60">
        <v>17236.059999999998</v>
      </c>
      <c r="Q33" s="52">
        <v>0</v>
      </c>
      <c r="R33" s="60">
        <f>+SUM(H33:P33)</f>
        <v>30800.46</v>
      </c>
      <c r="S33" s="60">
        <f>SUM(G33+Q33-R33)</f>
        <v>24199.54</v>
      </c>
    </row>
    <row r="34" spans="1:19" s="11" customFormat="1" ht="12" customHeight="1" x14ac:dyDescent="0.2">
      <c r="A34" s="27">
        <v>28</v>
      </c>
      <c r="B34" s="62" t="s">
        <v>62</v>
      </c>
      <c r="C34" s="62" t="s">
        <v>63</v>
      </c>
      <c r="D34" s="62" t="s">
        <v>29</v>
      </c>
      <c r="E34" s="63" t="s">
        <v>61</v>
      </c>
      <c r="F34" s="64" t="s">
        <v>26</v>
      </c>
      <c r="G34" s="59">
        <v>25000</v>
      </c>
      <c r="H34" s="66">
        <v>0</v>
      </c>
      <c r="I34" s="60">
        <v>50</v>
      </c>
      <c r="J34" s="61">
        <v>717.5</v>
      </c>
      <c r="K34" s="61">
        <v>760</v>
      </c>
      <c r="L34" s="60">
        <v>0</v>
      </c>
      <c r="M34" s="60">
        <v>0</v>
      </c>
      <c r="N34" s="60">
        <v>0</v>
      </c>
      <c r="O34" s="60">
        <v>0</v>
      </c>
      <c r="P34" s="60">
        <v>5019.05</v>
      </c>
      <c r="Q34" s="52">
        <v>0</v>
      </c>
      <c r="R34" s="60">
        <f>+SUM(H34:P34)</f>
        <v>6546.55</v>
      </c>
      <c r="S34" s="60">
        <f>SUM(G34+Q34-R34)</f>
        <v>18453.45</v>
      </c>
    </row>
    <row r="35" spans="1:19" s="11" customFormat="1" ht="12" customHeight="1" x14ac:dyDescent="0.2">
      <c r="A35" s="28">
        <v>29</v>
      </c>
      <c r="B35" s="62" t="s">
        <v>64</v>
      </c>
      <c r="C35" s="62" t="s">
        <v>65</v>
      </c>
      <c r="D35" s="62" t="s">
        <v>29</v>
      </c>
      <c r="E35" s="63" t="s">
        <v>61</v>
      </c>
      <c r="F35" s="64" t="s">
        <v>30</v>
      </c>
      <c r="G35" s="59">
        <v>50000</v>
      </c>
      <c r="H35" s="60">
        <v>1854</v>
      </c>
      <c r="I35" s="60">
        <v>50</v>
      </c>
      <c r="J35" s="61">
        <v>1435</v>
      </c>
      <c r="K35" s="61">
        <v>1520</v>
      </c>
      <c r="L35" s="60">
        <v>1506.88</v>
      </c>
      <c r="M35" s="60">
        <v>0</v>
      </c>
      <c r="N35" s="60">
        <v>0</v>
      </c>
      <c r="O35" s="60">
        <v>0</v>
      </c>
      <c r="P35" s="60">
        <v>0</v>
      </c>
      <c r="Q35" s="52">
        <v>0</v>
      </c>
      <c r="R35" s="60">
        <f>+SUM(H35:P35)</f>
        <v>6365.88</v>
      </c>
      <c r="S35" s="60">
        <f>SUM(G35+Q35-R35)</f>
        <v>43634.12</v>
      </c>
    </row>
    <row r="36" spans="1:19" s="11" customFormat="1" ht="12" customHeight="1" x14ac:dyDescent="0.2">
      <c r="A36" s="27">
        <v>30</v>
      </c>
      <c r="B36" s="62" t="s">
        <v>294</v>
      </c>
      <c r="C36" s="62" t="s">
        <v>66</v>
      </c>
      <c r="D36" s="62" t="s">
        <v>29</v>
      </c>
      <c r="E36" s="63" t="s">
        <v>61</v>
      </c>
      <c r="F36" s="64" t="s">
        <v>30</v>
      </c>
      <c r="G36" s="59">
        <v>30000</v>
      </c>
      <c r="H36" s="66">
        <v>0</v>
      </c>
      <c r="I36" s="60">
        <v>50</v>
      </c>
      <c r="J36" s="61">
        <v>861</v>
      </c>
      <c r="K36" s="61">
        <v>912</v>
      </c>
      <c r="L36" s="60">
        <v>0</v>
      </c>
      <c r="M36" s="60">
        <v>0</v>
      </c>
      <c r="N36" s="60">
        <v>0</v>
      </c>
      <c r="O36" s="60">
        <v>0</v>
      </c>
      <c r="P36" s="60">
        <v>0</v>
      </c>
      <c r="Q36" s="52">
        <v>0</v>
      </c>
      <c r="R36" s="60">
        <f>+SUM(H36:P36)</f>
        <v>1823</v>
      </c>
      <c r="S36" s="60">
        <f>SUM(G36+Q36-R36)</f>
        <v>28177</v>
      </c>
    </row>
    <row r="37" spans="1:19" s="11" customFormat="1" ht="12" customHeight="1" x14ac:dyDescent="0.2">
      <c r="A37" s="28">
        <v>31</v>
      </c>
      <c r="B37" s="62" t="s">
        <v>68</v>
      </c>
      <c r="C37" s="62" t="s">
        <v>181</v>
      </c>
      <c r="D37" s="62" t="s">
        <v>29</v>
      </c>
      <c r="E37" s="63" t="s">
        <v>61</v>
      </c>
      <c r="F37" s="64" t="s">
        <v>30</v>
      </c>
      <c r="G37" s="59">
        <v>35000</v>
      </c>
      <c r="H37" s="60">
        <v>0</v>
      </c>
      <c r="I37" s="60">
        <v>50</v>
      </c>
      <c r="J37" s="61">
        <v>1004.5</v>
      </c>
      <c r="K37" s="61">
        <v>1064</v>
      </c>
      <c r="L37" s="60">
        <v>0</v>
      </c>
      <c r="M37" s="60">
        <v>0</v>
      </c>
      <c r="N37" s="60">
        <v>0</v>
      </c>
      <c r="O37" s="60">
        <v>200</v>
      </c>
      <c r="P37" s="60">
        <v>1889.8</v>
      </c>
      <c r="Q37" s="52">
        <v>0</v>
      </c>
      <c r="R37" s="60">
        <f>+SUM(H37:P37)</f>
        <v>4208.3</v>
      </c>
      <c r="S37" s="60">
        <f>SUM(G37+Q37-R37)</f>
        <v>30791.7</v>
      </c>
    </row>
    <row r="38" spans="1:19" s="11" customFormat="1" ht="12" customHeight="1" x14ac:dyDescent="0.2">
      <c r="A38" s="27">
        <v>32</v>
      </c>
      <c r="B38" s="63" t="s">
        <v>69</v>
      </c>
      <c r="C38" s="63" t="s">
        <v>37</v>
      </c>
      <c r="D38" s="62" t="s">
        <v>29</v>
      </c>
      <c r="E38" s="63" t="s">
        <v>61</v>
      </c>
      <c r="F38" s="64" t="s">
        <v>30</v>
      </c>
      <c r="G38" s="60">
        <v>55000</v>
      </c>
      <c r="H38" s="61">
        <v>2302.36</v>
      </c>
      <c r="I38" s="60">
        <v>50</v>
      </c>
      <c r="J38" s="61">
        <v>1578.5</v>
      </c>
      <c r="K38" s="61">
        <v>1672</v>
      </c>
      <c r="L38" s="60">
        <v>0</v>
      </c>
      <c r="M38" s="60">
        <f>1715.46</f>
        <v>1715.46</v>
      </c>
      <c r="N38" s="60">
        <v>0</v>
      </c>
      <c r="O38" s="60">
        <v>200</v>
      </c>
      <c r="P38" s="60">
        <v>0</v>
      </c>
      <c r="Q38" s="52">
        <v>0</v>
      </c>
      <c r="R38" s="60">
        <f>+SUM(H38:P38)</f>
        <v>7518.3200000000006</v>
      </c>
      <c r="S38" s="60">
        <f>SUM(G38+Q38-R38)</f>
        <v>47481.68</v>
      </c>
    </row>
    <row r="39" spans="1:19" s="11" customFormat="1" ht="12" customHeight="1" x14ac:dyDescent="0.2">
      <c r="A39" s="28">
        <v>33</v>
      </c>
      <c r="B39" s="62" t="s">
        <v>319</v>
      </c>
      <c r="C39" s="62" t="s">
        <v>67</v>
      </c>
      <c r="D39" s="62" t="s">
        <v>29</v>
      </c>
      <c r="E39" s="63" t="s">
        <v>61</v>
      </c>
      <c r="F39" s="64" t="s">
        <v>30</v>
      </c>
      <c r="G39" s="59">
        <v>30000</v>
      </c>
      <c r="H39" s="66">
        <v>0</v>
      </c>
      <c r="I39" s="60">
        <v>50</v>
      </c>
      <c r="J39" s="61">
        <v>861</v>
      </c>
      <c r="K39" s="61">
        <v>912</v>
      </c>
      <c r="L39" s="60">
        <v>0</v>
      </c>
      <c r="M39" s="60">
        <v>0</v>
      </c>
      <c r="N39" s="60">
        <v>0</v>
      </c>
      <c r="O39" s="60">
        <v>200</v>
      </c>
      <c r="P39" s="60">
        <v>2000</v>
      </c>
      <c r="Q39" s="52">
        <v>0</v>
      </c>
      <c r="R39" s="60">
        <f>+SUM(H39:P39)</f>
        <v>4023</v>
      </c>
      <c r="S39" s="60">
        <f>SUM(G39+Q39-R39)</f>
        <v>25977</v>
      </c>
    </row>
    <row r="40" spans="1:19" s="11" customFormat="1" ht="12" customHeight="1" x14ac:dyDescent="0.2">
      <c r="A40" s="27">
        <v>34</v>
      </c>
      <c r="B40" s="62" t="s">
        <v>321</v>
      </c>
      <c r="C40" s="62" t="s">
        <v>322</v>
      </c>
      <c r="D40" s="62" t="s">
        <v>29</v>
      </c>
      <c r="E40" s="63" t="s">
        <v>61</v>
      </c>
      <c r="F40" s="64" t="s">
        <v>30</v>
      </c>
      <c r="G40" s="59">
        <v>30000</v>
      </c>
      <c r="H40" s="68">
        <v>0</v>
      </c>
      <c r="I40" s="60">
        <v>50</v>
      </c>
      <c r="J40" s="61">
        <v>861</v>
      </c>
      <c r="K40" s="61">
        <v>912</v>
      </c>
      <c r="L40" s="60">
        <v>0</v>
      </c>
      <c r="M40" s="60">
        <f>1715.46</f>
        <v>1715.46</v>
      </c>
      <c r="N40" s="60">
        <v>0</v>
      </c>
      <c r="O40" s="60">
        <v>200</v>
      </c>
      <c r="P40" s="60">
        <v>0</v>
      </c>
      <c r="Q40" s="52">
        <v>0</v>
      </c>
      <c r="R40" s="60">
        <f>+SUM(H40:P40)</f>
        <v>3738.46</v>
      </c>
      <c r="S40" s="60">
        <f>SUM(G40+Q40-R40)</f>
        <v>26261.54</v>
      </c>
    </row>
    <row r="41" spans="1:19" s="11" customFormat="1" ht="12" customHeight="1" x14ac:dyDescent="0.2">
      <c r="A41" s="28">
        <v>35</v>
      </c>
      <c r="B41" s="62" t="s">
        <v>327</v>
      </c>
      <c r="C41" s="62" t="s">
        <v>322</v>
      </c>
      <c r="D41" s="62" t="s">
        <v>29</v>
      </c>
      <c r="E41" s="63" t="s">
        <v>61</v>
      </c>
      <c r="F41" s="64" t="s">
        <v>30</v>
      </c>
      <c r="G41" s="59">
        <v>30000</v>
      </c>
      <c r="H41" s="60">
        <v>0</v>
      </c>
      <c r="I41" s="60">
        <v>50</v>
      </c>
      <c r="J41" s="61">
        <v>861</v>
      </c>
      <c r="K41" s="61">
        <v>912</v>
      </c>
      <c r="L41" s="60">
        <v>0</v>
      </c>
      <c r="M41" s="60">
        <v>0</v>
      </c>
      <c r="N41" s="60">
        <v>0</v>
      </c>
      <c r="O41" s="60">
        <v>0</v>
      </c>
      <c r="P41" s="60">
        <v>0</v>
      </c>
      <c r="Q41" s="52">
        <v>0</v>
      </c>
      <c r="R41" s="60">
        <f>+SUM(H41:P41)</f>
        <v>1823</v>
      </c>
      <c r="S41" s="60">
        <f>SUM(G41+Q41-R41)</f>
        <v>28177</v>
      </c>
    </row>
    <row r="42" spans="1:19" s="11" customFormat="1" ht="12" customHeight="1" x14ac:dyDescent="0.2">
      <c r="A42" s="27">
        <v>36</v>
      </c>
      <c r="B42" s="67" t="s">
        <v>245</v>
      </c>
      <c r="C42" s="57" t="s">
        <v>70</v>
      </c>
      <c r="D42" s="57" t="s">
        <v>29</v>
      </c>
      <c r="E42" s="56" t="s">
        <v>71</v>
      </c>
      <c r="F42" s="58" t="s">
        <v>30</v>
      </c>
      <c r="G42" s="59">
        <v>170000</v>
      </c>
      <c r="H42" s="66">
        <v>28571.119999999999</v>
      </c>
      <c r="I42" s="60">
        <v>50</v>
      </c>
      <c r="J42" s="61">
        <v>4879</v>
      </c>
      <c r="K42" s="61">
        <v>5168</v>
      </c>
      <c r="L42" s="60">
        <v>16484.89</v>
      </c>
      <c r="M42" s="60">
        <v>0</v>
      </c>
      <c r="N42" s="60">
        <v>0</v>
      </c>
      <c r="O42" s="60">
        <v>200</v>
      </c>
      <c r="P42" s="60">
        <v>10000</v>
      </c>
      <c r="Q42" s="52">
        <v>0</v>
      </c>
      <c r="R42" s="60">
        <f>+SUM(H42:P42)</f>
        <v>65353.009999999995</v>
      </c>
      <c r="S42" s="60">
        <f>SUM(G42+Q42-R42)</f>
        <v>104646.99</v>
      </c>
    </row>
    <row r="43" spans="1:19" s="11" customFormat="1" ht="12" customHeight="1" x14ac:dyDescent="0.2">
      <c r="A43" s="28">
        <v>37</v>
      </c>
      <c r="B43" s="56" t="s">
        <v>206</v>
      </c>
      <c r="C43" s="56" t="s">
        <v>207</v>
      </c>
      <c r="D43" s="57" t="s">
        <v>33</v>
      </c>
      <c r="E43" s="56" t="s">
        <v>71</v>
      </c>
      <c r="F43" s="58" t="s">
        <v>26</v>
      </c>
      <c r="G43" s="59">
        <v>85000</v>
      </c>
      <c r="H43" s="66">
        <v>8576.99</v>
      </c>
      <c r="I43" s="60">
        <v>50</v>
      </c>
      <c r="J43" s="61">
        <v>2439.5</v>
      </c>
      <c r="K43" s="61">
        <v>2584</v>
      </c>
      <c r="L43" s="60">
        <v>2528.21</v>
      </c>
      <c r="M43" s="60">
        <v>0</v>
      </c>
      <c r="N43" s="60">
        <v>0</v>
      </c>
      <c r="O43" s="60">
        <v>200</v>
      </c>
      <c r="P43" s="60">
        <v>0</v>
      </c>
      <c r="Q43" s="52">
        <v>0</v>
      </c>
      <c r="R43" s="60">
        <f>+SUM(H43:P43)</f>
        <v>16378.7</v>
      </c>
      <c r="S43" s="60">
        <f>SUM(G43+Q43-R43)</f>
        <v>68621.3</v>
      </c>
    </row>
    <row r="44" spans="1:19" s="11" customFormat="1" ht="12" customHeight="1" x14ac:dyDescent="0.2">
      <c r="A44" s="27">
        <v>38</v>
      </c>
      <c r="B44" s="56" t="s">
        <v>221</v>
      </c>
      <c r="C44" s="56" t="s">
        <v>72</v>
      </c>
      <c r="D44" s="57" t="s">
        <v>33</v>
      </c>
      <c r="E44" s="56" t="s">
        <v>71</v>
      </c>
      <c r="F44" s="58" t="s">
        <v>30</v>
      </c>
      <c r="G44" s="59">
        <v>85000</v>
      </c>
      <c r="H44" s="61">
        <v>7719.33</v>
      </c>
      <c r="I44" s="60">
        <v>90</v>
      </c>
      <c r="J44" s="61">
        <v>2439.5</v>
      </c>
      <c r="K44" s="61">
        <v>2584</v>
      </c>
      <c r="L44" s="60">
        <v>2270.37</v>
      </c>
      <c r="M44" s="60">
        <f>(1715.46*2)</f>
        <v>3430.92</v>
      </c>
      <c r="N44" s="60">
        <v>0</v>
      </c>
      <c r="O44" s="60">
        <v>200</v>
      </c>
      <c r="P44" s="60">
        <v>5000</v>
      </c>
      <c r="Q44" s="52">
        <v>5290.4360867558835</v>
      </c>
      <c r="R44" s="60">
        <f>+SUM(H44:P44)</f>
        <v>23734.120000000003</v>
      </c>
      <c r="S44" s="60">
        <f>SUM(G44+Q44-R44)</f>
        <v>66556.316086755891</v>
      </c>
    </row>
    <row r="45" spans="1:19" s="11" customFormat="1" ht="12" customHeight="1" x14ac:dyDescent="0.2">
      <c r="A45" s="28">
        <v>39</v>
      </c>
      <c r="B45" s="56" t="s">
        <v>228</v>
      </c>
      <c r="C45" s="56" t="s">
        <v>72</v>
      </c>
      <c r="D45" s="57" t="s">
        <v>33</v>
      </c>
      <c r="E45" s="56" t="s">
        <v>71</v>
      </c>
      <c r="F45" s="58" t="s">
        <v>30</v>
      </c>
      <c r="G45" s="59">
        <v>85000</v>
      </c>
      <c r="H45" s="68">
        <v>8148.2</v>
      </c>
      <c r="I45" s="60">
        <v>130</v>
      </c>
      <c r="J45" s="61">
        <v>2439.5</v>
      </c>
      <c r="K45" s="61">
        <v>2584</v>
      </c>
      <c r="L45" s="60">
        <v>8090.28</v>
      </c>
      <c r="M45" s="60">
        <f>1715.46</f>
        <v>1715.46</v>
      </c>
      <c r="N45" s="60">
        <v>0</v>
      </c>
      <c r="O45" s="60">
        <v>200</v>
      </c>
      <c r="P45" s="60">
        <v>11743.29</v>
      </c>
      <c r="Q45" s="52">
        <v>5194.8257960313795</v>
      </c>
      <c r="R45" s="60">
        <f>+SUM(H45:P45)</f>
        <v>35050.729999999996</v>
      </c>
      <c r="S45" s="60">
        <f>SUM(G45+Q45-R45)</f>
        <v>55144.095796031383</v>
      </c>
    </row>
    <row r="46" spans="1:19" s="11" customFormat="1" ht="12" customHeight="1" x14ac:dyDescent="0.2">
      <c r="A46" s="27">
        <v>40</v>
      </c>
      <c r="B46" s="62" t="s">
        <v>73</v>
      </c>
      <c r="C46" s="62" t="s">
        <v>303</v>
      </c>
      <c r="D46" s="62" t="s">
        <v>29</v>
      </c>
      <c r="E46" s="63" t="s">
        <v>71</v>
      </c>
      <c r="F46" s="64" t="s">
        <v>30</v>
      </c>
      <c r="G46" s="59">
        <v>65000</v>
      </c>
      <c r="H46" s="61">
        <v>4084.46</v>
      </c>
      <c r="I46" s="60">
        <v>50</v>
      </c>
      <c r="J46" s="61">
        <v>1865.5</v>
      </c>
      <c r="K46" s="61">
        <v>1976</v>
      </c>
      <c r="L46" s="60">
        <v>2022.57</v>
      </c>
      <c r="M46" s="60">
        <f>1715.46</f>
        <v>1715.46</v>
      </c>
      <c r="N46" s="60">
        <v>0</v>
      </c>
      <c r="O46" s="60">
        <v>200</v>
      </c>
      <c r="P46" s="60">
        <v>7890.34</v>
      </c>
      <c r="Q46" s="52">
        <v>4386.8251038301796</v>
      </c>
      <c r="R46" s="60">
        <f>+SUM(H46:P46)</f>
        <v>19804.330000000002</v>
      </c>
      <c r="S46" s="60">
        <f>SUM(G46+Q46-R46)</f>
        <v>49582.495103830181</v>
      </c>
    </row>
    <row r="47" spans="1:19" s="11" customFormat="1" ht="12" customHeight="1" x14ac:dyDescent="0.2">
      <c r="A47" s="28">
        <v>41</v>
      </c>
      <c r="B47" s="62" t="s">
        <v>295</v>
      </c>
      <c r="C47" s="62" t="s">
        <v>74</v>
      </c>
      <c r="D47" s="62" t="s">
        <v>29</v>
      </c>
      <c r="E47" s="63" t="s">
        <v>71</v>
      </c>
      <c r="F47" s="64" t="s">
        <v>30</v>
      </c>
      <c r="G47" s="59">
        <v>85000</v>
      </c>
      <c r="H47" s="60">
        <v>8576.99</v>
      </c>
      <c r="I47" s="60">
        <v>50</v>
      </c>
      <c r="J47" s="61">
        <v>2439.5</v>
      </c>
      <c r="K47" s="61">
        <v>2584</v>
      </c>
      <c r="L47" s="60">
        <v>0</v>
      </c>
      <c r="M47" s="60">
        <v>0</v>
      </c>
      <c r="N47" s="60">
        <v>0</v>
      </c>
      <c r="O47" s="60">
        <v>0</v>
      </c>
      <c r="P47" s="60">
        <v>0</v>
      </c>
      <c r="Q47" s="52">
        <v>0</v>
      </c>
      <c r="R47" s="60">
        <f>+SUM(H47:P47)</f>
        <v>13650.49</v>
      </c>
      <c r="S47" s="60">
        <f>SUM(G47+Q47-R47)</f>
        <v>71349.509999999995</v>
      </c>
    </row>
    <row r="48" spans="1:19" s="11" customFormat="1" ht="12" customHeight="1" x14ac:dyDescent="0.2">
      <c r="A48" s="27">
        <v>42</v>
      </c>
      <c r="B48" s="62" t="s">
        <v>75</v>
      </c>
      <c r="C48" s="62" t="s">
        <v>76</v>
      </c>
      <c r="D48" s="62" t="s">
        <v>29</v>
      </c>
      <c r="E48" s="63" t="s">
        <v>71</v>
      </c>
      <c r="F48" s="64" t="s">
        <v>26</v>
      </c>
      <c r="G48" s="59">
        <v>60000</v>
      </c>
      <c r="H48" s="60">
        <v>3486.68</v>
      </c>
      <c r="I48" s="60">
        <v>50</v>
      </c>
      <c r="J48" s="61">
        <v>1722</v>
      </c>
      <c r="K48" s="61">
        <v>1824</v>
      </c>
      <c r="L48" s="60">
        <v>0</v>
      </c>
      <c r="M48" s="60">
        <v>0</v>
      </c>
      <c r="N48" s="60">
        <v>0</v>
      </c>
      <c r="O48" s="60">
        <v>200</v>
      </c>
      <c r="P48" s="60">
        <v>0</v>
      </c>
      <c r="Q48" s="52">
        <v>0</v>
      </c>
      <c r="R48" s="60">
        <f>+SUM(H48:P48)</f>
        <v>7282.68</v>
      </c>
      <c r="S48" s="60">
        <f>SUM(G48+Q48-R48)</f>
        <v>52717.32</v>
      </c>
    </row>
    <row r="49" spans="1:19" s="11" customFormat="1" ht="12" customHeight="1" x14ac:dyDescent="0.2">
      <c r="A49" s="28">
        <v>43</v>
      </c>
      <c r="B49" s="62" t="s">
        <v>297</v>
      </c>
      <c r="C49" s="62" t="s">
        <v>67</v>
      </c>
      <c r="D49" s="62" t="s">
        <v>29</v>
      </c>
      <c r="E49" s="63" t="s">
        <v>71</v>
      </c>
      <c r="F49" s="64" t="s">
        <v>30</v>
      </c>
      <c r="G49" s="59">
        <v>30000</v>
      </c>
      <c r="H49" s="66">
        <v>0</v>
      </c>
      <c r="I49" s="60">
        <v>50</v>
      </c>
      <c r="J49" s="61">
        <v>861</v>
      </c>
      <c r="K49" s="61">
        <v>912</v>
      </c>
      <c r="L49" s="60">
        <v>0</v>
      </c>
      <c r="M49" s="60">
        <v>0</v>
      </c>
      <c r="N49" s="60">
        <v>0</v>
      </c>
      <c r="O49" s="60">
        <v>200</v>
      </c>
      <c r="P49" s="60">
        <v>1958.05</v>
      </c>
      <c r="Q49" s="52">
        <v>0</v>
      </c>
      <c r="R49" s="60">
        <f>+SUM(H49:P49)</f>
        <v>3981.05</v>
      </c>
      <c r="S49" s="60">
        <f>SUM(G49+Q49-R49)</f>
        <v>26018.95</v>
      </c>
    </row>
    <row r="50" spans="1:19" s="11" customFormat="1" ht="12" customHeight="1" x14ac:dyDescent="0.2">
      <c r="A50" s="27">
        <v>44</v>
      </c>
      <c r="B50" s="62" t="s">
        <v>302</v>
      </c>
      <c r="C50" s="62" t="s">
        <v>303</v>
      </c>
      <c r="D50" s="62" t="s">
        <v>29</v>
      </c>
      <c r="E50" s="63" t="s">
        <v>71</v>
      </c>
      <c r="F50" s="64" t="s">
        <v>30</v>
      </c>
      <c r="G50" s="59">
        <v>65000</v>
      </c>
      <c r="H50" s="61">
        <v>4084.46</v>
      </c>
      <c r="I50" s="60">
        <v>90</v>
      </c>
      <c r="J50" s="61">
        <v>1865.5</v>
      </c>
      <c r="K50" s="61">
        <v>1976</v>
      </c>
      <c r="L50" s="60">
        <v>1516.93</v>
      </c>
      <c r="M50" s="60">
        <f>1715.46</f>
        <v>1715.46</v>
      </c>
      <c r="N50" s="60">
        <v>0</v>
      </c>
      <c r="O50" s="60">
        <v>200</v>
      </c>
      <c r="P50" s="60">
        <v>7000</v>
      </c>
      <c r="Q50" s="52">
        <v>4386.8251038301796</v>
      </c>
      <c r="R50" s="60">
        <f>+SUM(H50:P50)</f>
        <v>18448.349999999999</v>
      </c>
      <c r="S50" s="60">
        <f>SUM(G50+Q50-R50)</f>
        <v>50938.475103830184</v>
      </c>
    </row>
    <row r="51" spans="1:19" s="11" customFormat="1" ht="12" customHeight="1" x14ac:dyDescent="0.2">
      <c r="A51" s="28">
        <v>45</v>
      </c>
      <c r="B51" s="62" t="s">
        <v>77</v>
      </c>
      <c r="C51" s="62" t="s">
        <v>35</v>
      </c>
      <c r="D51" s="62" t="s">
        <v>29</v>
      </c>
      <c r="E51" s="63" t="s">
        <v>71</v>
      </c>
      <c r="F51" s="64" t="s">
        <v>26</v>
      </c>
      <c r="G51" s="59">
        <v>25000</v>
      </c>
      <c r="H51" s="60">
        <v>0</v>
      </c>
      <c r="I51" s="60">
        <v>90</v>
      </c>
      <c r="J51" s="61">
        <v>717.5</v>
      </c>
      <c r="K51" s="61">
        <v>760</v>
      </c>
      <c r="L51" s="60">
        <v>0</v>
      </c>
      <c r="M51" s="60">
        <v>0</v>
      </c>
      <c r="N51" s="60">
        <v>0</v>
      </c>
      <c r="O51" s="60">
        <v>200</v>
      </c>
      <c r="P51" s="60">
        <v>0</v>
      </c>
      <c r="Q51" s="52">
        <v>0</v>
      </c>
      <c r="R51" s="60">
        <f>+SUM(H51:P51)</f>
        <v>1767.5</v>
      </c>
      <c r="S51" s="60">
        <f>SUM(G51+Q51-R51)</f>
        <v>23232.5</v>
      </c>
    </row>
    <row r="52" spans="1:19" s="11" customFormat="1" ht="12" customHeight="1" x14ac:dyDescent="0.2">
      <c r="A52" s="27">
        <v>46</v>
      </c>
      <c r="B52" s="62" t="s">
        <v>311</v>
      </c>
      <c r="C52" s="62" t="s">
        <v>37</v>
      </c>
      <c r="D52" s="62" t="s">
        <v>29</v>
      </c>
      <c r="E52" s="63" t="s">
        <v>71</v>
      </c>
      <c r="F52" s="64" t="s">
        <v>30</v>
      </c>
      <c r="G52" s="59">
        <v>45000</v>
      </c>
      <c r="H52" s="60">
        <v>1148.33</v>
      </c>
      <c r="I52" s="60">
        <v>50</v>
      </c>
      <c r="J52" s="61">
        <v>1291.5</v>
      </c>
      <c r="K52" s="61">
        <v>1368</v>
      </c>
      <c r="L52" s="60">
        <v>0</v>
      </c>
      <c r="M52" s="60">
        <v>0</v>
      </c>
      <c r="N52" s="60">
        <v>0</v>
      </c>
      <c r="O52" s="60">
        <v>200</v>
      </c>
      <c r="P52" s="60">
        <v>0</v>
      </c>
      <c r="Q52" s="52">
        <v>0</v>
      </c>
      <c r="R52" s="60">
        <f>+SUM(H52:P52)</f>
        <v>4057.83</v>
      </c>
      <c r="S52" s="60">
        <f>SUM(G52+Q52-R52)</f>
        <v>40942.17</v>
      </c>
    </row>
    <row r="53" spans="1:19" s="11" customFormat="1" ht="12" customHeight="1" x14ac:dyDescent="0.2">
      <c r="A53" s="28">
        <v>47</v>
      </c>
      <c r="B53" s="62" t="s">
        <v>78</v>
      </c>
      <c r="C53" s="62" t="s">
        <v>76</v>
      </c>
      <c r="D53" s="62" t="s">
        <v>29</v>
      </c>
      <c r="E53" s="63" t="s">
        <v>71</v>
      </c>
      <c r="F53" s="64" t="s">
        <v>30</v>
      </c>
      <c r="G53" s="59">
        <v>65000</v>
      </c>
      <c r="H53" s="66">
        <v>4427.58</v>
      </c>
      <c r="I53" s="60">
        <v>50</v>
      </c>
      <c r="J53" s="61">
        <v>1865.5</v>
      </c>
      <c r="K53" s="61">
        <v>1976</v>
      </c>
      <c r="L53" s="60">
        <v>0</v>
      </c>
      <c r="M53" s="60">
        <v>0</v>
      </c>
      <c r="N53" s="60">
        <v>0</v>
      </c>
      <c r="O53" s="60">
        <v>0</v>
      </c>
      <c r="P53" s="60">
        <v>0</v>
      </c>
      <c r="Q53" s="52">
        <v>0</v>
      </c>
      <c r="R53" s="60">
        <f>+SUM(H53:P53)</f>
        <v>8319.08</v>
      </c>
      <c r="S53" s="60">
        <f>SUM(G53+Q53-R53)</f>
        <v>56680.92</v>
      </c>
    </row>
    <row r="54" spans="1:19" s="11" customFormat="1" ht="12" customHeight="1" x14ac:dyDescent="0.2">
      <c r="A54" s="27">
        <v>48</v>
      </c>
      <c r="B54" s="62" t="s">
        <v>329</v>
      </c>
      <c r="C54" s="62" t="s">
        <v>76</v>
      </c>
      <c r="D54" s="62" t="s">
        <v>29</v>
      </c>
      <c r="E54" s="63" t="s">
        <v>71</v>
      </c>
      <c r="F54" s="64" t="s">
        <v>30</v>
      </c>
      <c r="G54" s="59">
        <v>60000</v>
      </c>
      <c r="H54" s="60">
        <v>3486.68</v>
      </c>
      <c r="I54" s="60">
        <v>50</v>
      </c>
      <c r="J54" s="61">
        <v>1722</v>
      </c>
      <c r="K54" s="61">
        <v>1824</v>
      </c>
      <c r="L54" s="60">
        <v>0</v>
      </c>
      <c r="M54" s="60">
        <v>0</v>
      </c>
      <c r="N54" s="60">
        <v>0</v>
      </c>
      <c r="O54" s="60">
        <v>0</v>
      </c>
      <c r="P54" s="60">
        <v>0</v>
      </c>
      <c r="Q54" s="52">
        <v>0</v>
      </c>
      <c r="R54" s="60">
        <f>+SUM(H54:P54)</f>
        <v>7082.68</v>
      </c>
      <c r="S54" s="60">
        <f>SUM(G54+Q54-R54)</f>
        <v>52917.32</v>
      </c>
    </row>
    <row r="55" spans="1:19" s="11" customFormat="1" ht="12" customHeight="1" x14ac:dyDescent="0.2">
      <c r="A55" s="28">
        <v>49</v>
      </c>
      <c r="B55" s="62" t="s">
        <v>281</v>
      </c>
      <c r="C55" s="62" t="s">
        <v>282</v>
      </c>
      <c r="D55" s="62" t="s">
        <v>29</v>
      </c>
      <c r="E55" s="63" t="s">
        <v>255</v>
      </c>
      <c r="F55" s="64" t="s">
        <v>26</v>
      </c>
      <c r="G55" s="59">
        <v>170000</v>
      </c>
      <c r="H55" s="66">
        <v>28571.119999999999</v>
      </c>
      <c r="I55" s="60">
        <v>50</v>
      </c>
      <c r="J55" s="61">
        <v>4879</v>
      </c>
      <c r="K55" s="61">
        <v>5168</v>
      </c>
      <c r="L55" s="60">
        <v>0</v>
      </c>
      <c r="M55" s="60">
        <v>0</v>
      </c>
      <c r="N55" s="60">
        <v>0</v>
      </c>
      <c r="O55" s="60">
        <v>200</v>
      </c>
      <c r="P55" s="60">
        <v>0</v>
      </c>
      <c r="Q55" s="52">
        <v>0</v>
      </c>
      <c r="R55" s="60">
        <f>+SUM(H55:P55)</f>
        <v>38868.119999999995</v>
      </c>
      <c r="S55" s="60">
        <f>SUM(G55+Q55-R55)</f>
        <v>131131.88</v>
      </c>
    </row>
    <row r="56" spans="1:19" s="11" customFormat="1" ht="12" customHeight="1" x14ac:dyDescent="0.2">
      <c r="A56" s="27">
        <v>50</v>
      </c>
      <c r="B56" s="56" t="s">
        <v>204</v>
      </c>
      <c r="C56" s="56" t="s">
        <v>81</v>
      </c>
      <c r="D56" s="57" t="s">
        <v>29</v>
      </c>
      <c r="E56" s="56" t="s">
        <v>205</v>
      </c>
      <c r="F56" s="58" t="s">
        <v>26</v>
      </c>
      <c r="G56" s="59">
        <v>42000</v>
      </c>
      <c r="H56" s="60">
        <v>724.92</v>
      </c>
      <c r="I56" s="60">
        <v>90</v>
      </c>
      <c r="J56" s="61">
        <v>1205.4000000000001</v>
      </c>
      <c r="K56" s="61">
        <v>1276.8</v>
      </c>
      <c r="L56" s="60">
        <v>505.64</v>
      </c>
      <c r="M56" s="60">
        <v>0</v>
      </c>
      <c r="N56" s="60">
        <v>0</v>
      </c>
      <c r="O56" s="60">
        <v>200</v>
      </c>
      <c r="P56" s="60">
        <v>1000</v>
      </c>
      <c r="Q56" s="52">
        <v>0</v>
      </c>
      <c r="R56" s="60">
        <f>+SUM(H56:P56)</f>
        <v>5002.76</v>
      </c>
      <c r="S56" s="60">
        <f>SUM(G56+Q56-R56)</f>
        <v>36997.24</v>
      </c>
    </row>
    <row r="57" spans="1:19" s="11" customFormat="1" ht="12" customHeight="1" x14ac:dyDescent="0.2">
      <c r="A57" s="28">
        <v>51</v>
      </c>
      <c r="B57" s="56" t="s">
        <v>209</v>
      </c>
      <c r="C57" s="56" t="s">
        <v>81</v>
      </c>
      <c r="D57" s="57" t="s">
        <v>33</v>
      </c>
      <c r="E57" s="56" t="s">
        <v>205</v>
      </c>
      <c r="F57" s="58" t="s">
        <v>26</v>
      </c>
      <c r="G57" s="59">
        <v>47000</v>
      </c>
      <c r="H57" s="68">
        <v>1173.28</v>
      </c>
      <c r="I57" s="60">
        <v>130</v>
      </c>
      <c r="J57" s="61">
        <v>1348.9</v>
      </c>
      <c r="K57" s="61">
        <v>1428.8</v>
      </c>
      <c r="L57" s="60">
        <v>2022.57</v>
      </c>
      <c r="M57" s="60">
        <f>1715.46</f>
        <v>1715.46</v>
      </c>
      <c r="N57" s="60">
        <v>0</v>
      </c>
      <c r="O57" s="60">
        <v>200</v>
      </c>
      <c r="P57" s="60">
        <v>12099.44</v>
      </c>
      <c r="Q57" s="52">
        <v>16470.062298107983</v>
      </c>
      <c r="R57" s="60">
        <f>+SUM(H57:P57)</f>
        <v>20118.45</v>
      </c>
      <c r="S57" s="60">
        <f>SUM(G57+Q57-R57)</f>
        <v>43351.612298107982</v>
      </c>
    </row>
    <row r="58" spans="1:19" s="11" customFormat="1" ht="12" customHeight="1" x14ac:dyDescent="0.2">
      <c r="A58" s="27">
        <v>52</v>
      </c>
      <c r="B58" s="56" t="s">
        <v>237</v>
      </c>
      <c r="C58" s="56" t="s">
        <v>82</v>
      </c>
      <c r="D58" s="57" t="s">
        <v>29</v>
      </c>
      <c r="E58" s="56" t="s">
        <v>205</v>
      </c>
      <c r="F58" s="58" t="s">
        <v>26</v>
      </c>
      <c r="G58" s="59">
        <v>85000</v>
      </c>
      <c r="H58" s="61">
        <v>8148.2</v>
      </c>
      <c r="I58" s="60">
        <v>90</v>
      </c>
      <c r="J58" s="61">
        <v>2439.5</v>
      </c>
      <c r="K58" s="61">
        <v>2584</v>
      </c>
      <c r="L58" s="60">
        <v>2776.01</v>
      </c>
      <c r="M58" s="60">
        <f>1715.46</f>
        <v>1715.46</v>
      </c>
      <c r="N58" s="60">
        <v>0</v>
      </c>
      <c r="O58" s="60">
        <v>200</v>
      </c>
      <c r="P58" s="60">
        <v>6676.25</v>
      </c>
      <c r="Q58" s="52">
        <v>38881.518227964923</v>
      </c>
      <c r="R58" s="60">
        <f>+SUM(H58:P58)</f>
        <v>24629.420000000002</v>
      </c>
      <c r="S58" s="60">
        <f>SUM(G58+Q58-R58)</f>
        <v>99252.098227964932</v>
      </c>
    </row>
    <row r="59" spans="1:19" s="11" customFormat="1" ht="12" customHeight="1" x14ac:dyDescent="0.2">
      <c r="A59" s="28">
        <v>53</v>
      </c>
      <c r="B59" s="62" t="s">
        <v>85</v>
      </c>
      <c r="C59" s="62" t="s">
        <v>86</v>
      </c>
      <c r="D59" s="62" t="s">
        <v>29</v>
      </c>
      <c r="E59" s="63" t="s">
        <v>205</v>
      </c>
      <c r="F59" s="64" t="s">
        <v>30</v>
      </c>
      <c r="G59" s="59">
        <v>50000</v>
      </c>
      <c r="H59" s="60">
        <v>1854</v>
      </c>
      <c r="I59" s="60">
        <v>50</v>
      </c>
      <c r="J59" s="61">
        <v>1435</v>
      </c>
      <c r="K59" s="61">
        <v>1520</v>
      </c>
      <c r="L59" s="60">
        <v>0</v>
      </c>
      <c r="M59" s="60">
        <v>0</v>
      </c>
      <c r="N59" s="60">
        <v>0</v>
      </c>
      <c r="O59" s="60">
        <v>0</v>
      </c>
      <c r="P59" s="60">
        <v>0</v>
      </c>
      <c r="Q59" s="52">
        <v>0</v>
      </c>
      <c r="R59" s="60">
        <f>+SUM(H59:P59)</f>
        <v>4859</v>
      </c>
      <c r="S59" s="60">
        <f>SUM(G59+Q59-R59)</f>
        <v>45141</v>
      </c>
    </row>
    <row r="60" spans="1:19" s="11" customFormat="1" ht="12" customHeight="1" x14ac:dyDescent="0.2">
      <c r="A60" s="27">
        <v>54</v>
      </c>
      <c r="B60" s="69" t="s">
        <v>254</v>
      </c>
      <c r="C60" s="62" t="s">
        <v>80</v>
      </c>
      <c r="D60" s="62" t="s">
        <v>29</v>
      </c>
      <c r="E60" s="63" t="s">
        <v>255</v>
      </c>
      <c r="F60" s="64" t="s">
        <v>26</v>
      </c>
      <c r="G60" s="59">
        <v>32000</v>
      </c>
      <c r="H60" s="60">
        <v>0</v>
      </c>
      <c r="I60" s="60">
        <v>50</v>
      </c>
      <c r="J60" s="61">
        <v>918.4</v>
      </c>
      <c r="K60" s="61">
        <v>972.8</v>
      </c>
      <c r="L60" s="60">
        <v>0</v>
      </c>
      <c r="M60" s="60">
        <v>0</v>
      </c>
      <c r="N60" s="60">
        <v>0</v>
      </c>
      <c r="O60" s="60">
        <v>200</v>
      </c>
      <c r="P60" s="60">
        <v>8884.0299999999988</v>
      </c>
      <c r="Q60" s="52">
        <v>2630.364559298569</v>
      </c>
      <c r="R60" s="60">
        <f>+SUM(H60:P60)</f>
        <v>11025.23</v>
      </c>
      <c r="S60" s="60">
        <f>SUM(G60+Q60-R60)</f>
        <v>23605.134559298571</v>
      </c>
    </row>
    <row r="61" spans="1:19" s="11" customFormat="1" ht="12" customHeight="1" x14ac:dyDescent="0.2">
      <c r="A61" s="28">
        <v>55</v>
      </c>
      <c r="B61" s="69" t="s">
        <v>256</v>
      </c>
      <c r="C61" s="62" t="s">
        <v>80</v>
      </c>
      <c r="D61" s="62" t="s">
        <v>29</v>
      </c>
      <c r="E61" s="63" t="s">
        <v>255</v>
      </c>
      <c r="F61" s="64" t="s">
        <v>26</v>
      </c>
      <c r="G61" s="59">
        <v>32000</v>
      </c>
      <c r="H61" s="66">
        <v>0</v>
      </c>
      <c r="I61" s="60">
        <v>50</v>
      </c>
      <c r="J61" s="61">
        <v>918.4</v>
      </c>
      <c r="K61" s="61">
        <v>972.8</v>
      </c>
      <c r="L61" s="60">
        <v>0</v>
      </c>
      <c r="M61" s="60">
        <v>0</v>
      </c>
      <c r="N61" s="60">
        <v>0</v>
      </c>
      <c r="O61" s="60">
        <v>200</v>
      </c>
      <c r="P61" s="60">
        <v>6811.03</v>
      </c>
      <c r="Q61" s="52">
        <v>0</v>
      </c>
      <c r="R61" s="60">
        <f>+SUM(H61:P61)</f>
        <v>8952.23</v>
      </c>
      <c r="S61" s="60">
        <f>SUM(G61+Q61-R61)</f>
        <v>23047.77</v>
      </c>
    </row>
    <row r="62" spans="1:19" s="11" customFormat="1" ht="12" customHeight="1" x14ac:dyDescent="0.2">
      <c r="A62" s="27">
        <v>56</v>
      </c>
      <c r="B62" s="62" t="s">
        <v>270</v>
      </c>
      <c r="C62" s="62" t="s">
        <v>107</v>
      </c>
      <c r="D62" s="62" t="s">
        <v>29</v>
      </c>
      <c r="E62" s="63" t="s">
        <v>255</v>
      </c>
      <c r="F62" s="64" t="s">
        <v>26</v>
      </c>
      <c r="G62" s="59">
        <v>42000</v>
      </c>
      <c r="H62" s="60">
        <v>724.92</v>
      </c>
      <c r="I62" s="60">
        <v>50</v>
      </c>
      <c r="J62" s="61">
        <v>1205.4000000000001</v>
      </c>
      <c r="K62" s="61">
        <v>1276.8</v>
      </c>
      <c r="L62" s="60">
        <v>0</v>
      </c>
      <c r="M62" s="60">
        <v>0</v>
      </c>
      <c r="N62" s="60">
        <v>0</v>
      </c>
      <c r="O62" s="60">
        <v>200</v>
      </c>
      <c r="P62" s="60">
        <v>12488.619999999999</v>
      </c>
      <c r="Q62" s="52">
        <v>0</v>
      </c>
      <c r="R62" s="60">
        <f>+SUM(H62:P62)</f>
        <v>15945.739999999998</v>
      </c>
      <c r="S62" s="60">
        <f>SUM(G62+Q62-R62)</f>
        <v>26054.260000000002</v>
      </c>
    </row>
    <row r="63" spans="1:19" s="11" customFormat="1" ht="12" customHeight="1" x14ac:dyDescent="0.2">
      <c r="A63" s="28">
        <v>57</v>
      </c>
      <c r="B63" s="62" t="s">
        <v>298</v>
      </c>
      <c r="C63" s="62" t="s">
        <v>80</v>
      </c>
      <c r="D63" s="70" t="s">
        <v>29</v>
      </c>
      <c r="E63" s="71" t="s">
        <v>255</v>
      </c>
      <c r="F63" s="72" t="s">
        <v>26</v>
      </c>
      <c r="G63" s="59">
        <v>34000</v>
      </c>
      <c r="H63" s="60">
        <v>0</v>
      </c>
      <c r="I63" s="60">
        <v>50</v>
      </c>
      <c r="J63" s="61">
        <v>975.8</v>
      </c>
      <c r="K63" s="61">
        <v>1033.5999999999999</v>
      </c>
      <c r="L63" s="60">
        <v>2012.52</v>
      </c>
      <c r="M63" s="60">
        <v>0</v>
      </c>
      <c r="N63" s="60">
        <v>0</v>
      </c>
      <c r="O63" s="60">
        <v>200</v>
      </c>
      <c r="P63" s="60">
        <v>500</v>
      </c>
      <c r="Q63" s="60">
        <v>0</v>
      </c>
      <c r="R63" s="60">
        <f>+SUM(H63:P63)</f>
        <v>4771.92</v>
      </c>
      <c r="S63" s="60">
        <f>SUM(G63+Q63-R63)</f>
        <v>29228.080000000002</v>
      </c>
    </row>
    <row r="64" spans="1:19" s="11" customFormat="1" ht="12" customHeight="1" x14ac:dyDescent="0.2">
      <c r="A64" s="27">
        <v>58</v>
      </c>
      <c r="B64" s="62" t="s">
        <v>83</v>
      </c>
      <c r="C64" s="62" t="s">
        <v>67</v>
      </c>
      <c r="D64" s="62" t="s">
        <v>29</v>
      </c>
      <c r="E64" s="63" t="s">
        <v>255</v>
      </c>
      <c r="F64" s="64" t="s">
        <v>26</v>
      </c>
      <c r="G64" s="59">
        <v>30000</v>
      </c>
      <c r="H64" s="60">
        <v>0</v>
      </c>
      <c r="I64" s="60">
        <v>50</v>
      </c>
      <c r="J64" s="61">
        <v>861</v>
      </c>
      <c r="K64" s="61">
        <v>912</v>
      </c>
      <c r="L64" s="60">
        <v>0</v>
      </c>
      <c r="M64" s="60">
        <v>0</v>
      </c>
      <c r="N64" s="60">
        <v>0</v>
      </c>
      <c r="O64" s="60">
        <v>200</v>
      </c>
      <c r="P64" s="60">
        <v>0</v>
      </c>
      <c r="Q64" s="60">
        <v>0</v>
      </c>
      <c r="R64" s="60">
        <f>+SUM(H64:P64)</f>
        <v>2023</v>
      </c>
      <c r="S64" s="60">
        <f>SUM(G64+Q64-R64)</f>
        <v>27977</v>
      </c>
    </row>
    <row r="65" spans="1:19" s="11" customFormat="1" ht="12" customHeight="1" x14ac:dyDescent="0.2">
      <c r="A65" s="28">
        <v>59</v>
      </c>
      <c r="B65" s="62" t="s">
        <v>84</v>
      </c>
      <c r="C65" s="62" t="s">
        <v>80</v>
      </c>
      <c r="D65" s="62" t="s">
        <v>29</v>
      </c>
      <c r="E65" s="63" t="s">
        <v>255</v>
      </c>
      <c r="F65" s="64" t="s">
        <v>26</v>
      </c>
      <c r="G65" s="59">
        <v>30000</v>
      </c>
      <c r="H65" s="60">
        <v>0</v>
      </c>
      <c r="I65" s="60">
        <v>50</v>
      </c>
      <c r="J65" s="61">
        <v>861</v>
      </c>
      <c r="K65" s="61">
        <v>912</v>
      </c>
      <c r="L65" s="60">
        <v>0</v>
      </c>
      <c r="M65" s="60">
        <v>0</v>
      </c>
      <c r="N65" s="60">
        <v>0</v>
      </c>
      <c r="O65" s="60">
        <v>200</v>
      </c>
      <c r="P65" s="60">
        <v>0</v>
      </c>
      <c r="Q65" s="60">
        <v>0</v>
      </c>
      <c r="R65" s="60">
        <f>+SUM(H65:P65)</f>
        <v>2023</v>
      </c>
      <c r="S65" s="60">
        <f>SUM(G65+Q65-R65)</f>
        <v>27977</v>
      </c>
    </row>
    <row r="66" spans="1:19" s="11" customFormat="1" ht="12" customHeight="1" x14ac:dyDescent="0.2">
      <c r="A66" s="27">
        <v>60</v>
      </c>
      <c r="B66" s="56" t="s">
        <v>87</v>
      </c>
      <c r="C66" s="56" t="s">
        <v>88</v>
      </c>
      <c r="D66" s="57" t="s">
        <v>33</v>
      </c>
      <c r="E66" s="56" t="s">
        <v>89</v>
      </c>
      <c r="F66" s="58" t="s">
        <v>26</v>
      </c>
      <c r="G66" s="59">
        <v>170000</v>
      </c>
      <c r="H66" s="61">
        <v>28142.32</v>
      </c>
      <c r="I66" s="60">
        <v>50</v>
      </c>
      <c r="J66" s="61">
        <v>4879</v>
      </c>
      <c r="K66" s="61">
        <v>5168</v>
      </c>
      <c r="L66" s="60">
        <v>5362.7</v>
      </c>
      <c r="M66" s="60">
        <f>1715.46</f>
        <v>1715.46</v>
      </c>
      <c r="N66" s="60">
        <v>0</v>
      </c>
      <c r="O66" s="60">
        <v>200</v>
      </c>
      <c r="P66" s="60">
        <v>35306.68</v>
      </c>
      <c r="Q66" s="60">
        <v>0</v>
      </c>
      <c r="R66" s="60">
        <f>+SUM(H66:P66)</f>
        <v>80824.160000000003</v>
      </c>
      <c r="S66" s="60">
        <f>SUM(G66+Q66-R66)</f>
        <v>89175.84</v>
      </c>
    </row>
    <row r="67" spans="1:19" s="11" customFormat="1" ht="12" customHeight="1" x14ac:dyDescent="0.2">
      <c r="A67" s="28">
        <v>61</v>
      </c>
      <c r="B67" s="56" t="s">
        <v>229</v>
      </c>
      <c r="C67" s="56" t="s">
        <v>230</v>
      </c>
      <c r="D67" s="57" t="s">
        <v>29</v>
      </c>
      <c r="E67" s="56" t="s">
        <v>89</v>
      </c>
      <c r="F67" s="58" t="s">
        <v>30</v>
      </c>
      <c r="G67" s="59">
        <v>85000</v>
      </c>
      <c r="H67" s="60">
        <v>8576.99</v>
      </c>
      <c r="I67" s="60">
        <v>90</v>
      </c>
      <c r="J67" s="61">
        <v>2439.5</v>
      </c>
      <c r="K67" s="61">
        <v>2584</v>
      </c>
      <c r="L67" s="60">
        <v>2042.6750000000002</v>
      </c>
      <c r="M67" s="60">
        <v>0</v>
      </c>
      <c r="N67" s="60">
        <v>0</v>
      </c>
      <c r="O67" s="60">
        <v>200</v>
      </c>
      <c r="P67" s="60">
        <v>11526.47</v>
      </c>
      <c r="Q67" s="60">
        <v>0</v>
      </c>
      <c r="R67" s="60">
        <f>+SUM(H67:P67)</f>
        <v>27459.635000000002</v>
      </c>
      <c r="S67" s="60">
        <f>SUM(G67+Q67-R67)</f>
        <v>57540.364999999998</v>
      </c>
    </row>
    <row r="68" spans="1:19" s="11" customFormat="1" ht="12" customHeight="1" x14ac:dyDescent="0.2">
      <c r="A68" s="27">
        <v>62</v>
      </c>
      <c r="B68" s="62" t="s">
        <v>94</v>
      </c>
      <c r="C68" s="62" t="s">
        <v>330</v>
      </c>
      <c r="D68" s="62" t="s">
        <v>29</v>
      </c>
      <c r="E68" s="63" t="s">
        <v>288</v>
      </c>
      <c r="F68" s="64" t="s">
        <v>30</v>
      </c>
      <c r="G68" s="59">
        <v>170000</v>
      </c>
      <c r="H68" s="61">
        <v>27713.46</v>
      </c>
      <c r="I68" s="60">
        <v>50</v>
      </c>
      <c r="J68" s="61">
        <v>4879</v>
      </c>
      <c r="K68" s="61">
        <v>5168</v>
      </c>
      <c r="L68" s="60">
        <v>5284.12</v>
      </c>
      <c r="M68" s="60">
        <f>(1715.46*2)</f>
        <v>3430.92</v>
      </c>
      <c r="N68" s="60">
        <v>0</v>
      </c>
      <c r="O68" s="60">
        <v>200</v>
      </c>
      <c r="P68" s="60">
        <v>11827.76</v>
      </c>
      <c r="Q68" s="60">
        <v>0</v>
      </c>
      <c r="R68" s="60">
        <f>+SUM(H68:P68)</f>
        <v>58553.26</v>
      </c>
      <c r="S68" s="60">
        <f>SUM(G68+Q68-R68)</f>
        <v>111446.73999999999</v>
      </c>
    </row>
    <row r="69" spans="1:19" s="11" customFormat="1" ht="12" customHeight="1" x14ac:dyDescent="0.2">
      <c r="A69" s="28">
        <v>63</v>
      </c>
      <c r="B69" s="56" t="s">
        <v>91</v>
      </c>
      <c r="C69" s="56" t="s">
        <v>92</v>
      </c>
      <c r="D69" s="57" t="s">
        <v>29</v>
      </c>
      <c r="E69" s="56" t="s">
        <v>90</v>
      </c>
      <c r="F69" s="58" t="s">
        <v>30</v>
      </c>
      <c r="G69" s="59">
        <v>70000</v>
      </c>
      <c r="H69" s="61">
        <v>5368.4792083333332</v>
      </c>
      <c r="I69" s="60">
        <v>50</v>
      </c>
      <c r="J69" s="61">
        <v>2009</v>
      </c>
      <c r="K69" s="61">
        <v>2128</v>
      </c>
      <c r="L69" s="60">
        <v>21277.48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f>+SUM(H69:P69)</f>
        <v>30832.959208333334</v>
      </c>
      <c r="S69" s="60">
        <f>SUM(G69+Q69-R69)</f>
        <v>39167.040791666666</v>
      </c>
    </row>
    <row r="70" spans="1:19" s="11" customFormat="1" ht="12" customHeight="1" x14ac:dyDescent="0.2">
      <c r="A70" s="27">
        <v>64</v>
      </c>
      <c r="B70" s="62" t="s">
        <v>263</v>
      </c>
      <c r="C70" s="62" t="s">
        <v>58</v>
      </c>
      <c r="D70" s="62" t="s">
        <v>29</v>
      </c>
      <c r="E70" s="63" t="s">
        <v>90</v>
      </c>
      <c r="F70" s="64" t="s">
        <v>30</v>
      </c>
      <c r="G70" s="59">
        <v>65000</v>
      </c>
      <c r="H70" s="60">
        <v>4427.58</v>
      </c>
      <c r="I70" s="60">
        <v>50</v>
      </c>
      <c r="J70" s="61">
        <v>1865.5</v>
      </c>
      <c r="K70" s="61">
        <v>1976</v>
      </c>
      <c r="L70" s="60">
        <v>2518.16</v>
      </c>
      <c r="M70" s="60">
        <v>0</v>
      </c>
      <c r="N70" s="60">
        <v>0</v>
      </c>
      <c r="O70" s="60">
        <v>0</v>
      </c>
      <c r="P70" s="60">
        <v>0</v>
      </c>
      <c r="Q70" s="60">
        <v>0</v>
      </c>
      <c r="R70" s="60">
        <f>+SUM(H70:P70)</f>
        <v>10837.24</v>
      </c>
      <c r="S70" s="60">
        <f>SUM(G70+Q70-R70)</f>
        <v>54162.76</v>
      </c>
    </row>
    <row r="71" spans="1:19" s="11" customFormat="1" ht="12" customHeight="1" x14ac:dyDescent="0.2">
      <c r="A71" s="28">
        <v>65</v>
      </c>
      <c r="B71" s="62" t="s">
        <v>182</v>
      </c>
      <c r="C71" s="62" t="s">
        <v>58</v>
      </c>
      <c r="D71" s="62" t="s">
        <v>29</v>
      </c>
      <c r="E71" s="63" t="s">
        <v>90</v>
      </c>
      <c r="F71" s="64" t="s">
        <v>30</v>
      </c>
      <c r="G71" s="59">
        <v>85000</v>
      </c>
      <c r="H71" s="60">
        <v>8576.99</v>
      </c>
      <c r="I71" s="60">
        <v>50</v>
      </c>
      <c r="J71" s="61">
        <v>2439.5</v>
      </c>
      <c r="K71" s="61">
        <v>2584</v>
      </c>
      <c r="L71" s="60">
        <v>0</v>
      </c>
      <c r="M71" s="60">
        <v>0</v>
      </c>
      <c r="N71" s="60">
        <v>0</v>
      </c>
      <c r="O71" s="60">
        <v>200</v>
      </c>
      <c r="P71" s="60">
        <v>20723.560000000001</v>
      </c>
      <c r="Q71" s="60">
        <v>0</v>
      </c>
      <c r="R71" s="60">
        <f>+SUM(H71:P71)</f>
        <v>34574.050000000003</v>
      </c>
      <c r="S71" s="60">
        <f>SUM(G71+Q71-R71)</f>
        <v>50425.95</v>
      </c>
    </row>
    <row r="72" spans="1:19" s="11" customFormat="1" ht="12" customHeight="1" x14ac:dyDescent="0.2">
      <c r="A72" s="27">
        <v>66</v>
      </c>
      <c r="B72" s="62" t="s">
        <v>93</v>
      </c>
      <c r="C72" s="62" t="s">
        <v>58</v>
      </c>
      <c r="D72" s="62" t="s">
        <v>29</v>
      </c>
      <c r="E72" s="63" t="s">
        <v>288</v>
      </c>
      <c r="F72" s="64" t="s">
        <v>26</v>
      </c>
      <c r="G72" s="59">
        <v>65000</v>
      </c>
      <c r="H72" s="60">
        <v>4427.58</v>
      </c>
      <c r="I72" s="60">
        <v>50</v>
      </c>
      <c r="J72" s="61">
        <v>1865.5</v>
      </c>
      <c r="K72" s="61">
        <v>1976</v>
      </c>
      <c r="L72" s="60">
        <v>0</v>
      </c>
      <c r="M72" s="60">
        <v>0</v>
      </c>
      <c r="N72" s="60">
        <v>0</v>
      </c>
      <c r="O72" s="60">
        <v>200</v>
      </c>
      <c r="P72" s="60">
        <v>0</v>
      </c>
      <c r="Q72" s="60">
        <v>0</v>
      </c>
      <c r="R72" s="60">
        <f>+SUM(H72:P72)</f>
        <v>8519.08</v>
      </c>
      <c r="S72" s="60">
        <f>SUM(G72+Q72-R72)</f>
        <v>56480.92</v>
      </c>
    </row>
    <row r="73" spans="1:19" s="11" customFormat="1" ht="12" customHeight="1" x14ac:dyDescent="0.2">
      <c r="A73" s="28">
        <v>67</v>
      </c>
      <c r="B73" s="62" t="s">
        <v>266</v>
      </c>
      <c r="C73" s="62" t="s">
        <v>267</v>
      </c>
      <c r="D73" s="62" t="s">
        <v>29</v>
      </c>
      <c r="E73" s="63" t="s">
        <v>268</v>
      </c>
      <c r="F73" s="64" t="s">
        <v>26</v>
      </c>
      <c r="G73" s="59">
        <v>115000</v>
      </c>
      <c r="H73" s="60">
        <v>15633.74</v>
      </c>
      <c r="I73" s="60">
        <v>50</v>
      </c>
      <c r="J73" s="61">
        <v>3300.5</v>
      </c>
      <c r="K73" s="61">
        <v>3496</v>
      </c>
      <c r="L73" s="60">
        <v>3013.75</v>
      </c>
      <c r="M73" s="60">
        <v>0</v>
      </c>
      <c r="N73" s="60">
        <v>0</v>
      </c>
      <c r="O73" s="60">
        <v>0</v>
      </c>
      <c r="P73" s="60">
        <v>0</v>
      </c>
      <c r="Q73" s="60">
        <v>0</v>
      </c>
      <c r="R73" s="60">
        <f>+SUM(H73:P73)</f>
        <v>25493.989999999998</v>
      </c>
      <c r="S73" s="60">
        <f>SUM(G73+Q73-R73)</f>
        <v>89506.010000000009</v>
      </c>
    </row>
    <row r="74" spans="1:19" s="11" customFormat="1" ht="12" customHeight="1" x14ac:dyDescent="0.2">
      <c r="A74" s="27">
        <v>68</v>
      </c>
      <c r="B74" s="56" t="s">
        <v>95</v>
      </c>
      <c r="C74" s="56" t="s">
        <v>96</v>
      </c>
      <c r="D74" s="57" t="s">
        <v>33</v>
      </c>
      <c r="E74" s="56" t="s">
        <v>218</v>
      </c>
      <c r="F74" s="58" t="s">
        <v>30</v>
      </c>
      <c r="G74" s="59">
        <v>85000</v>
      </c>
      <c r="H74" s="60">
        <v>8576.99</v>
      </c>
      <c r="I74" s="60">
        <v>50</v>
      </c>
      <c r="J74" s="61">
        <v>2439.5</v>
      </c>
      <c r="K74" s="61">
        <v>2584</v>
      </c>
      <c r="L74" s="60">
        <v>2022.57</v>
      </c>
      <c r="M74" s="60">
        <v>0</v>
      </c>
      <c r="N74" s="60">
        <v>0</v>
      </c>
      <c r="O74" s="60">
        <v>200</v>
      </c>
      <c r="P74" s="60">
        <v>6422.86</v>
      </c>
      <c r="Q74" s="60">
        <v>0</v>
      </c>
      <c r="R74" s="60">
        <f>+SUM(H74:P74)</f>
        <v>22295.919999999998</v>
      </c>
      <c r="S74" s="60">
        <f>SUM(G74+Q74-R74)</f>
        <v>62704.08</v>
      </c>
    </row>
    <row r="75" spans="1:19" s="11" customFormat="1" ht="12" customHeight="1" x14ac:dyDescent="0.2">
      <c r="A75" s="28">
        <v>69</v>
      </c>
      <c r="B75" s="56" t="s">
        <v>225</v>
      </c>
      <c r="C75" s="56" t="s">
        <v>96</v>
      </c>
      <c r="D75" s="57" t="s">
        <v>33</v>
      </c>
      <c r="E75" s="56" t="s">
        <v>218</v>
      </c>
      <c r="F75" s="58" t="s">
        <v>30</v>
      </c>
      <c r="G75" s="59">
        <v>85000</v>
      </c>
      <c r="H75" s="61">
        <v>8148.2</v>
      </c>
      <c r="I75" s="60">
        <v>130</v>
      </c>
      <c r="J75" s="61">
        <v>2439.5</v>
      </c>
      <c r="K75" s="61">
        <v>2584</v>
      </c>
      <c r="L75" s="60">
        <v>1516.93</v>
      </c>
      <c r="M75" s="60">
        <f>1715.46</f>
        <v>1715.46</v>
      </c>
      <c r="N75" s="60">
        <v>0</v>
      </c>
      <c r="O75" s="60">
        <v>200</v>
      </c>
      <c r="P75" s="60">
        <v>7279.48</v>
      </c>
      <c r="Q75" s="60">
        <v>0</v>
      </c>
      <c r="R75" s="60">
        <f>+SUM(H75:P75)</f>
        <v>24013.57</v>
      </c>
      <c r="S75" s="60">
        <f>SUM(G75+Q75-R75)</f>
        <v>60986.43</v>
      </c>
    </row>
    <row r="76" spans="1:19" s="11" customFormat="1" ht="12" customHeight="1" x14ac:dyDescent="0.2">
      <c r="A76" s="27">
        <v>70</v>
      </c>
      <c r="B76" s="67" t="s">
        <v>247</v>
      </c>
      <c r="C76" s="57" t="s">
        <v>96</v>
      </c>
      <c r="D76" s="57" t="s">
        <v>29</v>
      </c>
      <c r="E76" s="56" t="s">
        <v>218</v>
      </c>
      <c r="F76" s="58" t="s">
        <v>30</v>
      </c>
      <c r="G76" s="59">
        <v>65000</v>
      </c>
      <c r="H76" s="60">
        <v>4427.58</v>
      </c>
      <c r="I76" s="60">
        <v>50</v>
      </c>
      <c r="J76" s="61">
        <v>1865.5</v>
      </c>
      <c r="K76" s="61">
        <v>1976</v>
      </c>
      <c r="L76" s="60">
        <v>0</v>
      </c>
      <c r="M76" s="60">
        <v>0</v>
      </c>
      <c r="N76" s="60">
        <v>0</v>
      </c>
      <c r="O76" s="60">
        <v>200</v>
      </c>
      <c r="P76" s="60">
        <v>7992.41</v>
      </c>
      <c r="Q76" s="60">
        <v>0</v>
      </c>
      <c r="R76" s="60">
        <f>+SUM(H76:P76)</f>
        <v>16511.489999999998</v>
      </c>
      <c r="S76" s="60">
        <f>SUM(G76+Q76-R76)</f>
        <v>48488.51</v>
      </c>
    </row>
    <row r="77" spans="1:19" s="11" customFormat="1" ht="12" customHeight="1" x14ac:dyDescent="0.2">
      <c r="A77" s="28">
        <v>71</v>
      </c>
      <c r="B77" s="62" t="s">
        <v>97</v>
      </c>
      <c r="C77" s="62" t="s">
        <v>96</v>
      </c>
      <c r="D77" s="62" t="s">
        <v>29</v>
      </c>
      <c r="E77" s="63" t="s">
        <v>218</v>
      </c>
      <c r="F77" s="64" t="s">
        <v>30</v>
      </c>
      <c r="G77" s="59">
        <v>65000</v>
      </c>
      <c r="H77" s="60">
        <v>4427.58</v>
      </c>
      <c r="I77" s="60">
        <v>50</v>
      </c>
      <c r="J77" s="61">
        <v>1865.5</v>
      </c>
      <c r="K77" s="61">
        <v>1976</v>
      </c>
      <c r="L77" s="60">
        <v>0</v>
      </c>
      <c r="M77" s="60">
        <v>0</v>
      </c>
      <c r="N77" s="60">
        <v>0</v>
      </c>
      <c r="O77" s="60">
        <v>200</v>
      </c>
      <c r="P77" s="60">
        <v>8415.31</v>
      </c>
      <c r="Q77" s="60">
        <v>0</v>
      </c>
      <c r="R77" s="60">
        <f>+SUM(H77:P77)</f>
        <v>16934.39</v>
      </c>
      <c r="S77" s="60">
        <f>SUM(G77+Q77-R77)</f>
        <v>48065.61</v>
      </c>
    </row>
    <row r="78" spans="1:19" s="11" customFormat="1" ht="12" customHeight="1" x14ac:dyDescent="0.2">
      <c r="A78" s="27">
        <v>72</v>
      </c>
      <c r="B78" s="62" t="s">
        <v>145</v>
      </c>
      <c r="C78" s="62" t="s">
        <v>67</v>
      </c>
      <c r="D78" s="62" t="s">
        <v>29</v>
      </c>
      <c r="E78" s="63" t="s">
        <v>218</v>
      </c>
      <c r="F78" s="64" t="s">
        <v>30</v>
      </c>
      <c r="G78" s="59">
        <v>32000</v>
      </c>
      <c r="H78" s="60">
        <v>0</v>
      </c>
      <c r="I78" s="60">
        <v>50</v>
      </c>
      <c r="J78" s="61">
        <v>918.4</v>
      </c>
      <c r="K78" s="61">
        <v>972.8</v>
      </c>
      <c r="L78" s="60">
        <v>1506.88</v>
      </c>
      <c r="M78" s="60">
        <v>0</v>
      </c>
      <c r="N78" s="60">
        <v>0</v>
      </c>
      <c r="O78" s="60">
        <v>200</v>
      </c>
      <c r="P78" s="60">
        <v>1500</v>
      </c>
      <c r="Q78" s="60">
        <v>0</v>
      </c>
      <c r="R78" s="60">
        <f>+SUM(H78:P78)</f>
        <v>5148.08</v>
      </c>
      <c r="S78" s="60">
        <f>SUM(G78+Q78-R78)</f>
        <v>26851.919999999998</v>
      </c>
    </row>
    <row r="79" spans="1:19" s="11" customFormat="1" ht="12" customHeight="1" x14ac:dyDescent="0.2">
      <c r="A79" s="28">
        <v>73</v>
      </c>
      <c r="B79" s="62" t="s">
        <v>324</v>
      </c>
      <c r="C79" s="62" t="s">
        <v>96</v>
      </c>
      <c r="D79" s="62" t="s">
        <v>29</v>
      </c>
      <c r="E79" s="56" t="s">
        <v>218</v>
      </c>
      <c r="F79" s="64" t="s">
        <v>30</v>
      </c>
      <c r="G79" s="60">
        <v>65000</v>
      </c>
      <c r="H79" s="60">
        <v>4427.58</v>
      </c>
      <c r="I79" s="60">
        <v>50</v>
      </c>
      <c r="J79" s="61">
        <v>1865.5</v>
      </c>
      <c r="K79" s="61">
        <v>1976</v>
      </c>
      <c r="L79" s="60">
        <v>7171.68</v>
      </c>
      <c r="M79" s="60">
        <v>0</v>
      </c>
      <c r="N79" s="60">
        <v>0</v>
      </c>
      <c r="O79" s="60">
        <v>200</v>
      </c>
      <c r="P79" s="60">
        <v>6000</v>
      </c>
      <c r="Q79" s="60">
        <v>0</v>
      </c>
      <c r="R79" s="60">
        <f>+SUM(H79:P79)</f>
        <v>21690.760000000002</v>
      </c>
      <c r="S79" s="60">
        <f>SUM(G79+Q79-R79)</f>
        <v>43309.24</v>
      </c>
    </row>
    <row r="80" spans="1:19" s="11" customFormat="1" ht="12" customHeight="1" x14ac:dyDescent="0.2">
      <c r="A80" s="27">
        <v>74</v>
      </c>
      <c r="B80" s="62" t="s">
        <v>98</v>
      </c>
      <c r="C80" s="62" t="s">
        <v>258</v>
      </c>
      <c r="D80" s="62" t="s">
        <v>29</v>
      </c>
      <c r="E80" s="63" t="s">
        <v>99</v>
      </c>
      <c r="F80" s="64" t="s">
        <v>26</v>
      </c>
      <c r="G80" s="59">
        <v>125000</v>
      </c>
      <c r="H80" s="60">
        <v>17985.990000000002</v>
      </c>
      <c r="I80" s="60">
        <v>50</v>
      </c>
      <c r="J80" s="61">
        <v>3587.5</v>
      </c>
      <c r="K80" s="61">
        <v>3800</v>
      </c>
      <c r="L80" s="60">
        <v>1011.29</v>
      </c>
      <c r="M80" s="60">
        <v>0</v>
      </c>
      <c r="N80" s="60">
        <v>0</v>
      </c>
      <c r="O80" s="60">
        <v>200</v>
      </c>
      <c r="P80" s="60">
        <v>0</v>
      </c>
      <c r="Q80" s="60">
        <v>0</v>
      </c>
      <c r="R80" s="60">
        <f>+SUM(H80:P80)</f>
        <v>26634.780000000002</v>
      </c>
      <c r="S80" s="60">
        <f>SUM(G80+Q80-R80)</f>
        <v>98365.22</v>
      </c>
    </row>
    <row r="81" spans="1:19" s="11" customFormat="1" ht="12" customHeight="1" x14ac:dyDescent="0.2">
      <c r="A81" s="28">
        <v>75</v>
      </c>
      <c r="B81" s="56" t="s">
        <v>100</v>
      </c>
      <c r="C81" s="56" t="s">
        <v>214</v>
      </c>
      <c r="D81" s="57" t="s">
        <v>33</v>
      </c>
      <c r="E81" s="56" t="s">
        <v>99</v>
      </c>
      <c r="F81" s="58" t="s">
        <v>30</v>
      </c>
      <c r="G81" s="59">
        <v>85000</v>
      </c>
      <c r="H81" s="60">
        <v>8576.99</v>
      </c>
      <c r="I81" s="60">
        <v>90</v>
      </c>
      <c r="J81" s="61">
        <v>2439.5</v>
      </c>
      <c r="K81" s="61">
        <v>2584</v>
      </c>
      <c r="L81" s="60">
        <v>0</v>
      </c>
      <c r="M81" s="60">
        <v>0</v>
      </c>
      <c r="N81" s="60">
        <v>0</v>
      </c>
      <c r="O81" s="60">
        <v>200</v>
      </c>
      <c r="P81" s="60">
        <v>10039.310000000001</v>
      </c>
      <c r="Q81" s="60">
        <v>0</v>
      </c>
      <c r="R81" s="60">
        <f>+SUM(H81:P81)</f>
        <v>23929.800000000003</v>
      </c>
      <c r="S81" s="60">
        <f>SUM(G81+Q81-R81)</f>
        <v>61070.2</v>
      </c>
    </row>
    <row r="82" spans="1:19" s="11" customFormat="1" ht="12" customHeight="1" x14ac:dyDescent="0.2">
      <c r="A82" s="27">
        <v>76</v>
      </c>
      <c r="B82" s="69" t="s">
        <v>101</v>
      </c>
      <c r="C82" s="62" t="s">
        <v>102</v>
      </c>
      <c r="D82" s="62" t="s">
        <v>29</v>
      </c>
      <c r="E82" s="63" t="s">
        <v>99</v>
      </c>
      <c r="F82" s="64" t="s">
        <v>30</v>
      </c>
      <c r="G82" s="59">
        <v>55000</v>
      </c>
      <c r="H82" s="60">
        <v>2559.6799999999998</v>
      </c>
      <c r="I82" s="60">
        <v>50</v>
      </c>
      <c r="J82" s="61">
        <v>1578.5</v>
      </c>
      <c r="K82" s="61">
        <v>1672</v>
      </c>
      <c r="L82" s="60">
        <v>0</v>
      </c>
      <c r="M82" s="60">
        <v>0</v>
      </c>
      <c r="N82" s="60">
        <v>0</v>
      </c>
      <c r="O82" s="60">
        <v>200</v>
      </c>
      <c r="P82" s="60">
        <v>5000</v>
      </c>
      <c r="Q82" s="60">
        <v>0</v>
      </c>
      <c r="R82" s="60">
        <f>+SUM(H82:P82)</f>
        <v>11060.18</v>
      </c>
      <c r="S82" s="60">
        <f>SUM(G82+Q82-R82)</f>
        <v>43939.82</v>
      </c>
    </row>
    <row r="83" spans="1:19" s="11" customFormat="1" ht="12" customHeight="1" x14ac:dyDescent="0.2">
      <c r="A83" s="28">
        <v>77</v>
      </c>
      <c r="B83" s="62" t="s">
        <v>273</v>
      </c>
      <c r="C83" s="62" t="s">
        <v>102</v>
      </c>
      <c r="D83" s="62" t="s">
        <v>29</v>
      </c>
      <c r="E83" s="63" t="s">
        <v>99</v>
      </c>
      <c r="F83" s="64" t="s">
        <v>30</v>
      </c>
      <c r="G83" s="60">
        <v>47000</v>
      </c>
      <c r="H83" s="66">
        <v>1430.596</v>
      </c>
      <c r="I83" s="60">
        <v>50</v>
      </c>
      <c r="J83" s="61">
        <v>1348.9</v>
      </c>
      <c r="K83" s="61">
        <v>1428.8</v>
      </c>
      <c r="L83" s="60">
        <v>505.64</v>
      </c>
      <c r="M83" s="60">
        <v>0</v>
      </c>
      <c r="N83" s="60">
        <v>0</v>
      </c>
      <c r="O83" s="60">
        <v>200</v>
      </c>
      <c r="P83" s="60">
        <v>0</v>
      </c>
      <c r="Q83" s="60">
        <v>0</v>
      </c>
      <c r="R83" s="60">
        <f>+SUM(H83:P83)</f>
        <v>4963.9360000000006</v>
      </c>
      <c r="S83" s="60">
        <f>SUM(G83+Q83-R83)</f>
        <v>42036.063999999998</v>
      </c>
    </row>
    <row r="84" spans="1:19" s="11" customFormat="1" ht="12" customHeight="1" x14ac:dyDescent="0.2">
      <c r="A84" s="27">
        <v>78</v>
      </c>
      <c r="B84" s="62" t="s">
        <v>315</v>
      </c>
      <c r="C84" s="62" t="s">
        <v>67</v>
      </c>
      <c r="D84" s="62" t="s">
        <v>29</v>
      </c>
      <c r="E84" s="63" t="s">
        <v>99</v>
      </c>
      <c r="F84" s="64" t="s">
        <v>26</v>
      </c>
      <c r="G84" s="59">
        <v>45000</v>
      </c>
      <c r="H84" s="60">
        <v>1148.33</v>
      </c>
      <c r="I84" s="60">
        <v>50</v>
      </c>
      <c r="J84" s="61">
        <v>1291.5</v>
      </c>
      <c r="K84" s="61">
        <v>1368</v>
      </c>
      <c r="L84" s="60">
        <v>0</v>
      </c>
      <c r="M84" s="60">
        <v>0</v>
      </c>
      <c r="N84" s="60">
        <v>0</v>
      </c>
      <c r="O84" s="60">
        <v>200</v>
      </c>
      <c r="P84" s="60"/>
      <c r="Q84" s="60">
        <v>0</v>
      </c>
      <c r="R84" s="60">
        <f>+SUM(H84:P84)</f>
        <v>4057.83</v>
      </c>
      <c r="S84" s="60">
        <f>SUM(G84+Q84-R84)</f>
        <v>40942.17</v>
      </c>
    </row>
    <row r="85" spans="1:19" s="11" customFormat="1" ht="12" customHeight="1" x14ac:dyDescent="0.2">
      <c r="A85" s="28">
        <v>79</v>
      </c>
      <c r="B85" s="62" t="s">
        <v>283</v>
      </c>
      <c r="C85" s="62" t="s">
        <v>334</v>
      </c>
      <c r="D85" s="62" t="s">
        <v>29</v>
      </c>
      <c r="E85" s="63" t="s">
        <v>278</v>
      </c>
      <c r="F85" s="64" t="s">
        <v>30</v>
      </c>
      <c r="G85" s="59">
        <v>108592</v>
      </c>
      <c r="H85" s="60">
        <v>14126.42</v>
      </c>
      <c r="I85" s="60">
        <v>50</v>
      </c>
      <c r="J85" s="61">
        <v>3116.59</v>
      </c>
      <c r="K85" s="61">
        <v>3301.2</v>
      </c>
      <c r="L85" s="60">
        <v>1516.9275</v>
      </c>
      <c r="M85" s="60">
        <v>0</v>
      </c>
      <c r="N85" s="60">
        <v>0</v>
      </c>
      <c r="O85" s="60">
        <v>200</v>
      </c>
      <c r="P85" s="60">
        <v>0</v>
      </c>
      <c r="Q85" s="60">
        <v>11650.964467005075</v>
      </c>
      <c r="R85" s="60">
        <f>+SUM(H85:P85)</f>
        <v>22311.137500000004</v>
      </c>
      <c r="S85" s="60">
        <f>SUM(G85+Q85-R85)</f>
        <v>97931.826967005065</v>
      </c>
    </row>
    <row r="86" spans="1:19" s="11" customFormat="1" ht="12" customHeight="1" x14ac:dyDescent="0.2">
      <c r="A86" s="27">
        <v>80</v>
      </c>
      <c r="B86" s="62" t="s">
        <v>308</v>
      </c>
      <c r="C86" s="62" t="s">
        <v>108</v>
      </c>
      <c r="D86" s="62" t="s">
        <v>29</v>
      </c>
      <c r="E86" s="63" t="s">
        <v>104</v>
      </c>
      <c r="F86" s="64" t="s">
        <v>30</v>
      </c>
      <c r="G86" s="59">
        <v>50000</v>
      </c>
      <c r="H86" s="60">
        <v>1854</v>
      </c>
      <c r="I86" s="60">
        <v>50</v>
      </c>
      <c r="J86" s="61">
        <v>1435</v>
      </c>
      <c r="K86" s="61">
        <v>1520</v>
      </c>
      <c r="L86" s="60">
        <v>0</v>
      </c>
      <c r="M86" s="60">
        <v>0</v>
      </c>
      <c r="N86" s="60">
        <v>0</v>
      </c>
      <c r="O86" s="60">
        <v>200</v>
      </c>
      <c r="P86" s="60">
        <v>0</v>
      </c>
      <c r="Q86" s="60">
        <v>0</v>
      </c>
      <c r="R86" s="60">
        <f>+SUM(H86:P86)</f>
        <v>5059</v>
      </c>
      <c r="S86" s="60">
        <f>SUM(G86+Q86-R86)</f>
        <v>44941</v>
      </c>
    </row>
    <row r="87" spans="1:19" s="11" customFormat="1" ht="12" customHeight="1" x14ac:dyDescent="0.2">
      <c r="A87" s="28">
        <v>81</v>
      </c>
      <c r="B87" s="62" t="s">
        <v>309</v>
      </c>
      <c r="C87" s="62" t="s">
        <v>67</v>
      </c>
      <c r="D87" s="62" t="s">
        <v>29</v>
      </c>
      <c r="E87" s="63" t="s">
        <v>104</v>
      </c>
      <c r="F87" s="64" t="s">
        <v>26</v>
      </c>
      <c r="G87" s="59">
        <v>26000</v>
      </c>
      <c r="H87" s="60">
        <v>0</v>
      </c>
      <c r="I87" s="60">
        <v>50</v>
      </c>
      <c r="J87" s="61">
        <v>746.2</v>
      </c>
      <c r="K87" s="61">
        <v>790.4</v>
      </c>
      <c r="L87" s="60">
        <v>0</v>
      </c>
      <c r="M87" s="60">
        <v>0</v>
      </c>
      <c r="N87" s="60">
        <v>0</v>
      </c>
      <c r="O87" s="60">
        <v>200</v>
      </c>
      <c r="P87" s="60">
        <v>0</v>
      </c>
      <c r="Q87" s="60">
        <v>0</v>
      </c>
      <c r="R87" s="60">
        <f>+SUM(H87:P87)</f>
        <v>1786.6</v>
      </c>
      <c r="S87" s="60">
        <f>SUM(G87+Q87-R87)</f>
        <v>24213.4</v>
      </c>
    </row>
    <row r="88" spans="1:19" s="11" customFormat="1" ht="12" customHeight="1" x14ac:dyDescent="0.2">
      <c r="A88" s="27">
        <v>82</v>
      </c>
      <c r="B88" s="62" t="s">
        <v>109</v>
      </c>
      <c r="C88" s="62" t="s">
        <v>110</v>
      </c>
      <c r="D88" s="62" t="s">
        <v>29</v>
      </c>
      <c r="E88" s="63" t="s">
        <v>104</v>
      </c>
      <c r="F88" s="64" t="s">
        <v>30</v>
      </c>
      <c r="G88" s="59">
        <v>65000</v>
      </c>
      <c r="H88" s="61">
        <v>4084.46</v>
      </c>
      <c r="I88" s="60">
        <v>50</v>
      </c>
      <c r="J88" s="61">
        <v>1865.5</v>
      </c>
      <c r="K88" s="61">
        <v>1976</v>
      </c>
      <c r="L88" s="60">
        <v>0</v>
      </c>
      <c r="M88" s="60">
        <f>1715.46</f>
        <v>1715.46</v>
      </c>
      <c r="N88" s="60">
        <v>0</v>
      </c>
      <c r="O88" s="60">
        <v>0</v>
      </c>
      <c r="P88" s="60">
        <v>0</v>
      </c>
      <c r="Q88" s="60">
        <v>6224.042455006922</v>
      </c>
      <c r="R88" s="60">
        <f>+SUM(H88:P88)</f>
        <v>9691.42</v>
      </c>
      <c r="S88" s="60">
        <f>SUM(G88+Q88-R88)</f>
        <v>61532.622455006916</v>
      </c>
    </row>
    <row r="89" spans="1:19" s="11" customFormat="1" ht="12" customHeight="1" x14ac:dyDescent="0.2">
      <c r="A89" s="28">
        <v>83</v>
      </c>
      <c r="B89" s="62" t="s">
        <v>111</v>
      </c>
      <c r="C89" s="62" t="s">
        <v>107</v>
      </c>
      <c r="D89" s="62" t="s">
        <v>29</v>
      </c>
      <c r="E89" s="63" t="s">
        <v>104</v>
      </c>
      <c r="F89" s="64" t="s">
        <v>26</v>
      </c>
      <c r="G89" s="59">
        <v>45000</v>
      </c>
      <c r="H89" s="60">
        <v>1148.33</v>
      </c>
      <c r="I89" s="60">
        <v>50</v>
      </c>
      <c r="J89" s="61">
        <v>1291.5</v>
      </c>
      <c r="K89" s="61">
        <v>1368</v>
      </c>
      <c r="L89" s="60">
        <v>0</v>
      </c>
      <c r="M89" s="60">
        <v>0</v>
      </c>
      <c r="N89" s="60">
        <v>0</v>
      </c>
      <c r="O89" s="60">
        <v>200</v>
      </c>
      <c r="P89" s="60">
        <v>32504</v>
      </c>
      <c r="Q89" s="60">
        <v>5085.0830641439779</v>
      </c>
      <c r="R89" s="60">
        <f>+SUM(H89:P89)</f>
        <v>36561.83</v>
      </c>
      <c r="S89" s="60">
        <f>SUM(G89+Q89-R89)</f>
        <v>13523.253064143973</v>
      </c>
    </row>
    <row r="90" spans="1:19" s="11" customFormat="1" ht="12" customHeight="1" x14ac:dyDescent="0.2">
      <c r="A90" s="27">
        <v>84</v>
      </c>
      <c r="B90" s="62" t="s">
        <v>332</v>
      </c>
      <c r="C90" s="62" t="s">
        <v>331</v>
      </c>
      <c r="D90" s="62" t="s">
        <v>29</v>
      </c>
      <c r="E90" s="63" t="s">
        <v>104</v>
      </c>
      <c r="F90" s="64" t="s">
        <v>30</v>
      </c>
      <c r="G90" s="59">
        <v>45000</v>
      </c>
      <c r="H90" s="66">
        <v>1148.33</v>
      </c>
      <c r="I90" s="60">
        <v>50</v>
      </c>
      <c r="J90" s="61">
        <v>1291.5</v>
      </c>
      <c r="K90" s="61">
        <v>1368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f>+SUM(H90:P90)</f>
        <v>3857.83</v>
      </c>
      <c r="S90" s="60">
        <f>SUM(G90+Q90-R90)</f>
        <v>41142.17</v>
      </c>
    </row>
    <row r="91" spans="1:19" s="11" customFormat="1" ht="12" customHeight="1" x14ac:dyDescent="0.2">
      <c r="A91" s="28">
        <v>85</v>
      </c>
      <c r="B91" s="62" t="s">
        <v>277</v>
      </c>
      <c r="C91" s="62" t="s">
        <v>103</v>
      </c>
      <c r="D91" s="62" t="s">
        <v>29</v>
      </c>
      <c r="E91" s="63" t="s">
        <v>278</v>
      </c>
      <c r="F91" s="64" t="s">
        <v>26</v>
      </c>
      <c r="G91" s="59">
        <v>75000</v>
      </c>
      <c r="H91" s="60">
        <v>6309.38</v>
      </c>
      <c r="I91" s="60">
        <v>50</v>
      </c>
      <c r="J91" s="61">
        <v>2152.5</v>
      </c>
      <c r="K91" s="61">
        <v>2280</v>
      </c>
      <c r="L91" s="60">
        <v>753.44</v>
      </c>
      <c r="M91" s="60">
        <v>0</v>
      </c>
      <c r="N91" s="60">
        <v>0</v>
      </c>
      <c r="O91" s="60">
        <v>0</v>
      </c>
      <c r="P91" s="60">
        <v>5496.21</v>
      </c>
      <c r="Q91" s="60">
        <v>0</v>
      </c>
      <c r="R91" s="60">
        <f>+SUM(H91:P91)</f>
        <v>17041.530000000002</v>
      </c>
      <c r="S91" s="60">
        <f>SUM(G91+Q91-R91)</f>
        <v>57958.47</v>
      </c>
    </row>
    <row r="92" spans="1:19" s="11" customFormat="1" ht="12" customHeight="1" x14ac:dyDescent="0.2">
      <c r="A92" s="27">
        <v>86</v>
      </c>
      <c r="B92" s="62" t="s">
        <v>105</v>
      </c>
      <c r="C92" s="62" t="s">
        <v>106</v>
      </c>
      <c r="D92" s="62" t="s">
        <v>29</v>
      </c>
      <c r="E92" s="63" t="s">
        <v>278</v>
      </c>
      <c r="F92" s="64" t="s">
        <v>26</v>
      </c>
      <c r="G92" s="59">
        <v>65000</v>
      </c>
      <c r="H92" s="60">
        <v>4427.58</v>
      </c>
      <c r="I92" s="60">
        <v>50</v>
      </c>
      <c r="J92" s="61">
        <v>1865.5</v>
      </c>
      <c r="K92" s="61">
        <v>1976</v>
      </c>
      <c r="L92" s="60">
        <v>0</v>
      </c>
      <c r="M92" s="60">
        <v>0</v>
      </c>
      <c r="N92" s="60">
        <v>0</v>
      </c>
      <c r="O92" s="60">
        <v>200</v>
      </c>
      <c r="P92" s="60">
        <v>0</v>
      </c>
      <c r="Q92" s="60">
        <v>0</v>
      </c>
      <c r="R92" s="60">
        <f>+SUM(H92:P92)</f>
        <v>8519.08</v>
      </c>
      <c r="S92" s="60">
        <f>SUM(G92+Q92-R92)</f>
        <v>56480.92</v>
      </c>
    </row>
    <row r="93" spans="1:19" s="15" customFormat="1" ht="12" x14ac:dyDescent="0.2">
      <c r="A93" s="19"/>
      <c r="B93" s="11"/>
      <c r="C93" s="11"/>
      <c r="D93" s="11"/>
      <c r="E93" s="11"/>
      <c r="F93" s="24"/>
      <c r="G93" s="23"/>
      <c r="H93" s="25"/>
      <c r="I93" s="25"/>
      <c r="J93" s="26"/>
      <c r="K93" s="26"/>
      <c r="L93" s="25"/>
      <c r="M93" s="25"/>
      <c r="N93" s="25"/>
      <c r="O93" s="25"/>
      <c r="P93" s="25"/>
      <c r="Q93" s="25"/>
      <c r="R93" s="25"/>
      <c r="S93" s="25"/>
    </row>
    <row r="94" spans="1:19" s="15" customFormat="1" ht="12.75" thickBot="1" x14ac:dyDescent="0.25">
      <c r="A94" s="19"/>
      <c r="B94" s="20"/>
      <c r="C94" s="20"/>
      <c r="D94" s="20"/>
      <c r="E94" s="21"/>
      <c r="F94" s="21"/>
      <c r="G94" s="18"/>
      <c r="H94" s="17"/>
      <c r="I94" s="17"/>
      <c r="J94" s="22"/>
      <c r="K94" s="22"/>
      <c r="L94" s="17"/>
      <c r="M94" s="17"/>
      <c r="N94" s="17"/>
      <c r="O94" s="17"/>
      <c r="P94" s="17"/>
      <c r="Q94" s="17"/>
      <c r="R94" s="17"/>
      <c r="S94" s="17"/>
    </row>
    <row r="95" spans="1:19" ht="23.25" x14ac:dyDescent="0.35">
      <c r="A95" s="38" t="s">
        <v>0</v>
      </c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40"/>
    </row>
    <row r="96" spans="1:19" ht="20.25" x14ac:dyDescent="0.3">
      <c r="A96" s="41" t="s">
        <v>1</v>
      </c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3"/>
    </row>
    <row r="97" spans="1:19" ht="18" x14ac:dyDescent="0.25">
      <c r="A97" s="44" t="s">
        <v>2</v>
      </c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45"/>
    </row>
    <row r="98" spans="1:19" ht="18.75" thickBot="1" x14ac:dyDescent="0.3">
      <c r="A98" s="32" t="str">
        <f>+A5</f>
        <v>ABRIL 2024</v>
      </c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7"/>
    </row>
    <row r="99" spans="1:19" s="9" customFormat="1" ht="25.5" customHeight="1" thickBot="1" x14ac:dyDescent="0.25">
      <c r="A99" s="30" t="s">
        <v>3</v>
      </c>
      <c r="B99" s="4" t="s">
        <v>4</v>
      </c>
      <c r="C99" s="4" t="s">
        <v>5</v>
      </c>
      <c r="D99" s="3" t="s">
        <v>6</v>
      </c>
      <c r="E99" s="4" t="s">
        <v>7</v>
      </c>
      <c r="F99" s="5" t="s">
        <v>8</v>
      </c>
      <c r="G99" s="6" t="s">
        <v>9</v>
      </c>
      <c r="H99" s="6" t="s">
        <v>10</v>
      </c>
      <c r="I99" s="6" t="s">
        <v>11</v>
      </c>
      <c r="J99" s="6" t="s">
        <v>12</v>
      </c>
      <c r="K99" s="6" t="s">
        <v>13</v>
      </c>
      <c r="L99" s="6" t="s">
        <v>14</v>
      </c>
      <c r="M99" s="6" t="s">
        <v>15</v>
      </c>
      <c r="N99" s="7" t="s">
        <v>16</v>
      </c>
      <c r="O99" s="7" t="s">
        <v>17</v>
      </c>
      <c r="P99" s="8" t="s">
        <v>18</v>
      </c>
      <c r="Q99" s="6" t="s">
        <v>19</v>
      </c>
      <c r="R99" s="6" t="s">
        <v>20</v>
      </c>
      <c r="S99" s="6" t="s">
        <v>21</v>
      </c>
    </row>
    <row r="100" spans="1:19" s="11" customFormat="1" ht="12" customHeight="1" x14ac:dyDescent="0.2">
      <c r="A100" s="27">
        <v>87</v>
      </c>
      <c r="B100" s="62" t="s">
        <v>292</v>
      </c>
      <c r="C100" s="62" t="s">
        <v>107</v>
      </c>
      <c r="D100" s="62" t="s">
        <v>29</v>
      </c>
      <c r="E100" s="63" t="s">
        <v>278</v>
      </c>
      <c r="F100" s="64" t="s">
        <v>26</v>
      </c>
      <c r="G100" s="59">
        <v>45000</v>
      </c>
      <c r="H100" s="60">
        <v>1148.33</v>
      </c>
      <c r="I100" s="60">
        <v>50</v>
      </c>
      <c r="J100" s="61">
        <v>1291.5</v>
      </c>
      <c r="K100" s="61">
        <v>1368</v>
      </c>
      <c r="L100" s="60">
        <v>505.62</v>
      </c>
      <c r="M100" s="60">
        <v>0</v>
      </c>
      <c r="N100" s="60">
        <v>0</v>
      </c>
      <c r="O100" s="60">
        <v>200</v>
      </c>
      <c r="P100" s="60">
        <v>0</v>
      </c>
      <c r="Q100" s="60">
        <v>0</v>
      </c>
      <c r="R100" s="60">
        <f>+SUM(H100:P100)</f>
        <v>4563.45</v>
      </c>
      <c r="S100" s="60">
        <f>SUM(G100+Q100-R100)</f>
        <v>40436.550000000003</v>
      </c>
    </row>
    <row r="101" spans="1:19" s="11" customFormat="1" ht="12" customHeight="1" x14ac:dyDescent="0.2">
      <c r="A101" s="27">
        <v>88</v>
      </c>
      <c r="B101" s="56" t="s">
        <v>198</v>
      </c>
      <c r="C101" s="56" t="s">
        <v>112</v>
      </c>
      <c r="D101" s="57" t="s">
        <v>33</v>
      </c>
      <c r="E101" s="56" t="s">
        <v>113</v>
      </c>
      <c r="F101" s="58" t="s">
        <v>26</v>
      </c>
      <c r="G101" s="59">
        <v>125000</v>
      </c>
      <c r="H101" s="60">
        <v>17985.990000000002</v>
      </c>
      <c r="I101" s="60">
        <v>50</v>
      </c>
      <c r="J101" s="61">
        <v>3587.5</v>
      </c>
      <c r="K101" s="61">
        <v>3800</v>
      </c>
      <c r="L101" s="60">
        <v>5779.71</v>
      </c>
      <c r="M101" s="60">
        <v>0</v>
      </c>
      <c r="N101" s="60">
        <v>0</v>
      </c>
      <c r="O101" s="60">
        <v>200</v>
      </c>
      <c r="P101" s="60">
        <v>11145.91</v>
      </c>
      <c r="Q101" s="60">
        <v>0</v>
      </c>
      <c r="R101" s="60">
        <f>+SUM(H101:P101)</f>
        <v>42549.11</v>
      </c>
      <c r="S101" s="60">
        <f>SUM(G101+Q101-R101)</f>
        <v>82450.89</v>
      </c>
    </row>
    <row r="102" spans="1:19" s="11" customFormat="1" ht="12" customHeight="1" x14ac:dyDescent="0.2">
      <c r="A102" s="27">
        <v>89</v>
      </c>
      <c r="B102" s="56" t="s">
        <v>212</v>
      </c>
      <c r="C102" s="56" t="s">
        <v>114</v>
      </c>
      <c r="D102" s="57" t="s">
        <v>33</v>
      </c>
      <c r="E102" s="56" t="s">
        <v>113</v>
      </c>
      <c r="F102" s="58" t="s">
        <v>30</v>
      </c>
      <c r="G102" s="59">
        <v>85000</v>
      </c>
      <c r="H102" s="60">
        <v>8576.99</v>
      </c>
      <c r="I102" s="60">
        <v>90</v>
      </c>
      <c r="J102" s="61">
        <v>2439.5</v>
      </c>
      <c r="K102" s="61">
        <v>2584</v>
      </c>
      <c r="L102" s="60">
        <v>1259.08</v>
      </c>
      <c r="M102" s="60">
        <v>0</v>
      </c>
      <c r="N102" s="60">
        <v>0</v>
      </c>
      <c r="O102" s="60">
        <v>200</v>
      </c>
      <c r="P102" s="60">
        <v>12149.14</v>
      </c>
      <c r="Q102" s="60">
        <v>0</v>
      </c>
      <c r="R102" s="60">
        <f>+SUM(H102:P102)</f>
        <v>27298.71</v>
      </c>
      <c r="S102" s="60">
        <f>SUM(G102+Q102-R102)</f>
        <v>57701.29</v>
      </c>
    </row>
    <row r="103" spans="1:19" s="11" customFormat="1" ht="12" customHeight="1" x14ac:dyDescent="0.2">
      <c r="A103" s="27">
        <v>90</v>
      </c>
      <c r="B103" s="57" t="s">
        <v>240</v>
      </c>
      <c r="C103" s="57" t="s">
        <v>114</v>
      </c>
      <c r="D103" s="57" t="s">
        <v>29</v>
      </c>
      <c r="E103" s="56" t="s">
        <v>113</v>
      </c>
      <c r="F103" s="58" t="s">
        <v>26</v>
      </c>
      <c r="G103" s="59">
        <v>65000</v>
      </c>
      <c r="H103" s="61">
        <v>4084.46</v>
      </c>
      <c r="I103" s="60">
        <v>50</v>
      </c>
      <c r="J103" s="61">
        <v>1865.5</v>
      </c>
      <c r="K103" s="73">
        <v>1976</v>
      </c>
      <c r="L103" s="60">
        <v>0</v>
      </c>
      <c r="M103" s="60">
        <f>1715.46</f>
        <v>1715.46</v>
      </c>
      <c r="N103" s="60">
        <v>0</v>
      </c>
      <c r="O103" s="60">
        <v>200</v>
      </c>
      <c r="P103" s="60">
        <v>5000</v>
      </c>
      <c r="Q103" s="60">
        <v>0</v>
      </c>
      <c r="R103" s="60">
        <f>+SUM(H103:P103)</f>
        <v>14891.42</v>
      </c>
      <c r="S103" s="60">
        <f>SUM(G103+Q103-R103)</f>
        <v>50108.58</v>
      </c>
    </row>
    <row r="104" spans="1:19" s="11" customFormat="1" ht="12" customHeight="1" x14ac:dyDescent="0.2">
      <c r="A104" s="27">
        <v>91</v>
      </c>
      <c r="B104" s="56" t="s">
        <v>115</v>
      </c>
      <c r="C104" s="56" t="s">
        <v>230</v>
      </c>
      <c r="D104" s="57" t="s">
        <v>29</v>
      </c>
      <c r="E104" s="56" t="s">
        <v>113</v>
      </c>
      <c r="F104" s="58" t="s">
        <v>26</v>
      </c>
      <c r="G104" s="59">
        <v>85000</v>
      </c>
      <c r="H104" s="60">
        <v>8576.99</v>
      </c>
      <c r="I104" s="60">
        <v>50</v>
      </c>
      <c r="J104" s="61">
        <v>2439.5</v>
      </c>
      <c r="K104" s="61">
        <v>2584</v>
      </c>
      <c r="L104" s="60">
        <v>5046.3724999999995</v>
      </c>
      <c r="M104" s="60">
        <v>0</v>
      </c>
      <c r="N104" s="60">
        <v>0</v>
      </c>
      <c r="O104" s="60">
        <v>200</v>
      </c>
      <c r="P104" s="60">
        <v>5000</v>
      </c>
      <c r="Q104" s="60">
        <v>0</v>
      </c>
      <c r="R104" s="60">
        <f>+SUM(H104:P104)</f>
        <v>23896.862499999999</v>
      </c>
      <c r="S104" s="60">
        <f>SUM(G104+Q104-R104)</f>
        <v>61103.137499999997</v>
      </c>
    </row>
    <row r="105" spans="1:19" s="11" customFormat="1" ht="12" customHeight="1" x14ac:dyDescent="0.2">
      <c r="A105" s="27">
        <v>92</v>
      </c>
      <c r="B105" s="56" t="s">
        <v>226</v>
      </c>
      <c r="C105" s="56" t="s">
        <v>227</v>
      </c>
      <c r="D105" s="57" t="s">
        <v>33</v>
      </c>
      <c r="E105" s="56" t="s">
        <v>220</v>
      </c>
      <c r="F105" s="58" t="s">
        <v>26</v>
      </c>
      <c r="G105" s="59">
        <v>115000</v>
      </c>
      <c r="H105" s="60">
        <v>15633.74</v>
      </c>
      <c r="I105" s="60">
        <v>170</v>
      </c>
      <c r="J105" s="61">
        <v>3300.5</v>
      </c>
      <c r="K105" s="61">
        <v>3496</v>
      </c>
      <c r="L105" s="60">
        <v>0</v>
      </c>
      <c r="M105" s="60">
        <v>0</v>
      </c>
      <c r="N105" s="60">
        <v>0</v>
      </c>
      <c r="O105" s="60">
        <v>200</v>
      </c>
      <c r="P105" s="60">
        <v>1000</v>
      </c>
      <c r="Q105" s="60">
        <v>0</v>
      </c>
      <c r="R105" s="60">
        <f>+SUM(H105:P105)</f>
        <v>23800.239999999998</v>
      </c>
      <c r="S105" s="60">
        <f>SUM(G105+Q105-R105)</f>
        <v>91199.760000000009</v>
      </c>
    </row>
    <row r="106" spans="1:19" s="11" customFormat="1" ht="12" customHeight="1" x14ac:dyDescent="0.2">
      <c r="A106" s="27">
        <v>93</v>
      </c>
      <c r="B106" s="56" t="s">
        <v>197</v>
      </c>
      <c r="C106" s="56" t="s">
        <v>116</v>
      </c>
      <c r="D106" s="57" t="s">
        <v>33</v>
      </c>
      <c r="E106" s="56" t="s">
        <v>117</v>
      </c>
      <c r="F106" s="58" t="s">
        <v>26</v>
      </c>
      <c r="G106" s="59">
        <v>108592</v>
      </c>
      <c r="H106" s="60">
        <v>14126.42</v>
      </c>
      <c r="I106" s="60">
        <v>50</v>
      </c>
      <c r="J106" s="61">
        <v>3116.59</v>
      </c>
      <c r="K106" s="61">
        <v>3301.2</v>
      </c>
      <c r="L106" s="60">
        <v>14343.36</v>
      </c>
      <c r="M106" s="60">
        <v>0</v>
      </c>
      <c r="N106" s="60">
        <v>0</v>
      </c>
      <c r="O106" s="60">
        <v>0</v>
      </c>
      <c r="P106" s="60">
        <v>9391.27</v>
      </c>
      <c r="Q106" s="60">
        <v>29315.329949238578</v>
      </c>
      <c r="R106" s="60">
        <f>+SUM(H106:P106)</f>
        <v>44328.840000000011</v>
      </c>
      <c r="S106" s="60">
        <f>SUM(G106+Q106-R106)</f>
        <v>93578.489949238559</v>
      </c>
    </row>
    <row r="107" spans="1:19" s="11" customFormat="1" ht="12" customHeight="1" x14ac:dyDescent="0.2">
      <c r="A107" s="27">
        <v>94</v>
      </c>
      <c r="B107" s="56" t="s">
        <v>215</v>
      </c>
      <c r="C107" s="56" t="s">
        <v>41</v>
      </c>
      <c r="D107" s="57" t="s">
        <v>33</v>
      </c>
      <c r="E107" s="56" t="s">
        <v>117</v>
      </c>
      <c r="F107" s="58" t="s">
        <v>30</v>
      </c>
      <c r="G107" s="59">
        <v>70000</v>
      </c>
      <c r="H107" s="61">
        <v>5025.3599999999997</v>
      </c>
      <c r="I107" s="60">
        <v>50</v>
      </c>
      <c r="J107" s="61">
        <v>2009</v>
      </c>
      <c r="K107" s="61">
        <v>2128</v>
      </c>
      <c r="L107" s="60">
        <v>4550.78</v>
      </c>
      <c r="M107" s="60">
        <f>1715.46</f>
        <v>1715.46</v>
      </c>
      <c r="N107" s="60">
        <v>0</v>
      </c>
      <c r="O107" s="60">
        <v>0</v>
      </c>
      <c r="P107" s="60">
        <v>0</v>
      </c>
      <c r="Q107" s="60">
        <v>0</v>
      </c>
      <c r="R107" s="60">
        <f>+SUM(H107:P107)</f>
        <v>15478.599999999999</v>
      </c>
      <c r="S107" s="60">
        <f>SUM(G107+Q107-R107)</f>
        <v>54521.4</v>
      </c>
    </row>
    <row r="108" spans="1:19" s="11" customFormat="1" ht="12" customHeight="1" x14ac:dyDescent="0.2">
      <c r="A108" s="27">
        <v>95</v>
      </c>
      <c r="B108" s="62" t="s">
        <v>310</v>
      </c>
      <c r="C108" s="62" t="s">
        <v>120</v>
      </c>
      <c r="D108" s="62" t="s">
        <v>29</v>
      </c>
      <c r="E108" s="63" t="s">
        <v>117</v>
      </c>
      <c r="F108" s="64" t="s">
        <v>30</v>
      </c>
      <c r="G108" s="59">
        <v>60000</v>
      </c>
      <c r="H108" s="60">
        <v>3486.68</v>
      </c>
      <c r="I108" s="60">
        <v>170</v>
      </c>
      <c r="J108" s="61">
        <v>1722</v>
      </c>
      <c r="K108" s="61">
        <v>1824</v>
      </c>
      <c r="L108" s="60">
        <v>0</v>
      </c>
      <c r="M108" s="60">
        <v>0</v>
      </c>
      <c r="N108" s="60">
        <v>0</v>
      </c>
      <c r="O108" s="60">
        <v>200</v>
      </c>
      <c r="P108" s="60">
        <v>30845.72</v>
      </c>
      <c r="Q108" s="60">
        <v>0</v>
      </c>
      <c r="R108" s="60">
        <f>+SUM(H108:P108)</f>
        <v>38248.400000000001</v>
      </c>
      <c r="S108" s="60">
        <f>SUM(G108+Q108-R108)</f>
        <v>21751.599999999999</v>
      </c>
    </row>
    <row r="109" spans="1:19" s="11" customFormat="1" ht="12" customHeight="1" x14ac:dyDescent="0.2">
      <c r="A109" s="27">
        <v>96</v>
      </c>
      <c r="B109" s="62" t="s">
        <v>122</v>
      </c>
      <c r="C109" s="62" t="s">
        <v>120</v>
      </c>
      <c r="D109" s="62" t="s">
        <v>29</v>
      </c>
      <c r="E109" s="63" t="s">
        <v>117</v>
      </c>
      <c r="F109" s="64" t="s">
        <v>30</v>
      </c>
      <c r="G109" s="59">
        <v>60000</v>
      </c>
      <c r="H109" s="60">
        <v>3486.68</v>
      </c>
      <c r="I109" s="60">
        <v>50</v>
      </c>
      <c r="J109" s="61">
        <v>1722</v>
      </c>
      <c r="K109" s="61">
        <v>1824</v>
      </c>
      <c r="L109" s="60">
        <v>0</v>
      </c>
      <c r="M109" s="60">
        <v>22999.83</v>
      </c>
      <c r="N109" s="60">
        <v>0</v>
      </c>
      <c r="O109" s="60">
        <v>200</v>
      </c>
      <c r="P109" s="60">
        <v>500</v>
      </c>
      <c r="Q109" s="60">
        <v>0</v>
      </c>
      <c r="R109" s="60">
        <f>+SUM(H109:P109)</f>
        <v>30782.510000000002</v>
      </c>
      <c r="S109" s="60">
        <f>SUM(G109+Q109-R109)</f>
        <v>29217.489999999998</v>
      </c>
    </row>
    <row r="110" spans="1:19" s="11" customFormat="1" ht="12" customHeight="1" x14ac:dyDescent="0.2">
      <c r="A110" s="27">
        <v>97</v>
      </c>
      <c r="B110" s="56" t="s">
        <v>118</v>
      </c>
      <c r="C110" s="56" t="s">
        <v>37</v>
      </c>
      <c r="D110" s="57" t="s">
        <v>33</v>
      </c>
      <c r="E110" s="57" t="s">
        <v>220</v>
      </c>
      <c r="F110" s="58" t="s">
        <v>30</v>
      </c>
      <c r="G110" s="59">
        <v>55000</v>
      </c>
      <c r="H110" s="61">
        <v>2302.36</v>
      </c>
      <c r="I110" s="60">
        <v>130</v>
      </c>
      <c r="J110" s="61">
        <v>1578.5</v>
      </c>
      <c r="K110" s="61">
        <v>1672</v>
      </c>
      <c r="L110" s="60">
        <v>2022.57</v>
      </c>
      <c r="M110" s="60">
        <f>1715.46</f>
        <v>1715.46</v>
      </c>
      <c r="N110" s="60">
        <v>0</v>
      </c>
      <c r="O110" s="60">
        <v>0</v>
      </c>
      <c r="P110" s="60">
        <v>1000</v>
      </c>
      <c r="Q110" s="60">
        <v>14847.715736040609</v>
      </c>
      <c r="R110" s="60">
        <f>+SUM(H110:P110)</f>
        <v>10420.89</v>
      </c>
      <c r="S110" s="60">
        <f>SUM(G110+Q110-R110)</f>
        <v>59426.825736040613</v>
      </c>
    </row>
    <row r="111" spans="1:19" s="11" customFormat="1" ht="12" customHeight="1" x14ac:dyDescent="0.2">
      <c r="A111" s="27">
        <v>98</v>
      </c>
      <c r="B111" s="67" t="s">
        <v>250</v>
      </c>
      <c r="C111" s="57" t="s">
        <v>251</v>
      </c>
      <c r="D111" s="57" t="s">
        <v>29</v>
      </c>
      <c r="E111" s="56" t="s">
        <v>220</v>
      </c>
      <c r="F111" s="58" t="s">
        <v>26</v>
      </c>
      <c r="G111" s="59">
        <v>60000</v>
      </c>
      <c r="H111" s="60">
        <v>3486.68</v>
      </c>
      <c r="I111" s="60">
        <v>50</v>
      </c>
      <c r="J111" s="61">
        <v>1722</v>
      </c>
      <c r="K111" s="61">
        <v>1824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f>+SUM(H111:P111)</f>
        <v>7082.68</v>
      </c>
      <c r="S111" s="60">
        <f>SUM(G111+Q111-R111)</f>
        <v>52917.32</v>
      </c>
    </row>
    <row r="112" spans="1:19" s="11" customFormat="1" ht="12" customHeight="1" x14ac:dyDescent="0.2">
      <c r="A112" s="27">
        <v>99</v>
      </c>
      <c r="B112" s="69" t="s">
        <v>119</v>
      </c>
      <c r="C112" s="62" t="s">
        <v>251</v>
      </c>
      <c r="D112" s="62" t="s">
        <v>29</v>
      </c>
      <c r="E112" s="63" t="s">
        <v>220</v>
      </c>
      <c r="F112" s="64" t="s">
        <v>26</v>
      </c>
      <c r="G112" s="59">
        <v>60000</v>
      </c>
      <c r="H112" s="60">
        <v>3486.68</v>
      </c>
      <c r="I112" s="60">
        <v>50</v>
      </c>
      <c r="J112" s="61">
        <v>1722</v>
      </c>
      <c r="K112" s="61">
        <v>1824</v>
      </c>
      <c r="L112" s="60">
        <v>1506.88</v>
      </c>
      <c r="M112" s="60">
        <v>0</v>
      </c>
      <c r="N112" s="60">
        <v>0</v>
      </c>
      <c r="O112" s="60">
        <v>0</v>
      </c>
      <c r="P112" s="60">
        <v>23726.799999999999</v>
      </c>
      <c r="Q112" s="60">
        <v>0</v>
      </c>
      <c r="R112" s="60">
        <f>+SUM(H112:P112)</f>
        <v>32316.36</v>
      </c>
      <c r="S112" s="60">
        <f>SUM(G112+Q112-R112)</f>
        <v>27683.64</v>
      </c>
    </row>
    <row r="113" spans="1:19" s="11" customFormat="1" ht="12" customHeight="1" x14ac:dyDescent="0.2">
      <c r="A113" s="27">
        <v>100</v>
      </c>
      <c r="B113" s="62" t="s">
        <v>259</v>
      </c>
      <c r="C113" s="62" t="s">
        <v>120</v>
      </c>
      <c r="D113" s="62" t="s">
        <v>29</v>
      </c>
      <c r="E113" s="63" t="s">
        <v>220</v>
      </c>
      <c r="F113" s="64" t="s">
        <v>30</v>
      </c>
      <c r="G113" s="59">
        <v>73000</v>
      </c>
      <c r="H113" s="60">
        <v>5933.02</v>
      </c>
      <c r="I113" s="60">
        <v>50</v>
      </c>
      <c r="J113" s="61">
        <v>2095.1</v>
      </c>
      <c r="K113" s="61">
        <v>2219.1999999999998</v>
      </c>
      <c r="L113" s="60">
        <v>753.44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f>+SUM(H113:P113)</f>
        <v>11050.76</v>
      </c>
      <c r="S113" s="60">
        <f>SUM(G113+Q113-R113)</f>
        <v>61949.24</v>
      </c>
    </row>
    <row r="114" spans="1:19" s="11" customFormat="1" ht="12" customHeight="1" x14ac:dyDescent="0.2">
      <c r="A114" s="27">
        <v>101</v>
      </c>
      <c r="B114" s="62" t="s">
        <v>290</v>
      </c>
      <c r="C114" s="62" t="s">
        <v>121</v>
      </c>
      <c r="D114" s="62" t="s">
        <v>29</v>
      </c>
      <c r="E114" s="63" t="s">
        <v>220</v>
      </c>
      <c r="F114" s="64" t="s">
        <v>30</v>
      </c>
      <c r="G114" s="59">
        <v>60000</v>
      </c>
      <c r="H114" s="66">
        <v>3486.68</v>
      </c>
      <c r="I114" s="60">
        <v>50</v>
      </c>
      <c r="J114" s="61">
        <v>1722</v>
      </c>
      <c r="K114" s="61">
        <v>1824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f>+SUM(H114:P114)</f>
        <v>7082.68</v>
      </c>
      <c r="S114" s="60">
        <f>SUM(G114+Q114-R114)</f>
        <v>52917.32</v>
      </c>
    </row>
    <row r="115" spans="1:19" s="11" customFormat="1" ht="12" customHeight="1" x14ac:dyDescent="0.2">
      <c r="A115" s="27">
        <v>102</v>
      </c>
      <c r="B115" s="62" t="s">
        <v>291</v>
      </c>
      <c r="C115" s="62" t="s">
        <v>121</v>
      </c>
      <c r="D115" s="62" t="s">
        <v>29</v>
      </c>
      <c r="E115" s="63" t="s">
        <v>220</v>
      </c>
      <c r="F115" s="64" t="s">
        <v>30</v>
      </c>
      <c r="G115" s="59">
        <v>60000</v>
      </c>
      <c r="H115" s="60">
        <v>3486.68</v>
      </c>
      <c r="I115" s="60">
        <v>50</v>
      </c>
      <c r="J115" s="61">
        <v>1722</v>
      </c>
      <c r="K115" s="61">
        <v>1824</v>
      </c>
      <c r="L115" s="60">
        <v>2012.5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f>+SUM(H115:P115)</f>
        <v>9095.18</v>
      </c>
      <c r="S115" s="60">
        <f>SUM(G115+Q115-R115)</f>
        <v>50904.82</v>
      </c>
    </row>
    <row r="116" spans="1:19" s="11" customFormat="1" ht="12" customHeight="1" x14ac:dyDescent="0.2">
      <c r="A116" s="27">
        <v>103</v>
      </c>
      <c r="B116" s="56" t="s">
        <v>192</v>
      </c>
      <c r="C116" s="56" t="s">
        <v>123</v>
      </c>
      <c r="D116" s="57" t="s">
        <v>33</v>
      </c>
      <c r="E116" s="56" t="s">
        <v>124</v>
      </c>
      <c r="F116" s="58" t="s">
        <v>30</v>
      </c>
      <c r="G116" s="59">
        <v>125000</v>
      </c>
      <c r="H116" s="60">
        <v>17985.990000000002</v>
      </c>
      <c r="I116" s="60">
        <v>50</v>
      </c>
      <c r="J116" s="61">
        <v>3587.5</v>
      </c>
      <c r="K116" s="61">
        <v>3800</v>
      </c>
      <c r="L116" s="60">
        <v>0</v>
      </c>
      <c r="M116" s="60">
        <v>0</v>
      </c>
      <c r="N116" s="60">
        <v>0</v>
      </c>
      <c r="O116" s="60">
        <v>200</v>
      </c>
      <c r="P116" s="60">
        <v>0</v>
      </c>
      <c r="Q116" s="60">
        <v>0</v>
      </c>
      <c r="R116" s="60">
        <f>+SUM(H116:P116)</f>
        <v>25623.49</v>
      </c>
      <c r="S116" s="60">
        <f>SUM(G116+Q116-R116)</f>
        <v>99376.51</v>
      </c>
    </row>
    <row r="117" spans="1:19" s="11" customFormat="1" ht="12" customHeight="1" x14ac:dyDescent="0.2">
      <c r="A117" s="27">
        <v>104</v>
      </c>
      <c r="B117" s="56" t="s">
        <v>130</v>
      </c>
      <c r="C117" s="56" t="s">
        <v>49</v>
      </c>
      <c r="D117" s="57" t="s">
        <v>33</v>
      </c>
      <c r="E117" s="56" t="s">
        <v>124</v>
      </c>
      <c r="F117" s="58" t="s">
        <v>26</v>
      </c>
      <c r="G117" s="59">
        <v>70000</v>
      </c>
      <c r="H117" s="61">
        <v>5368.4792083333332</v>
      </c>
      <c r="I117" s="60">
        <v>90</v>
      </c>
      <c r="J117" s="61">
        <v>2009</v>
      </c>
      <c r="K117" s="61">
        <v>2128</v>
      </c>
      <c r="L117" s="60">
        <v>0</v>
      </c>
      <c r="M117" s="60">
        <v>0</v>
      </c>
      <c r="N117" s="60">
        <v>0</v>
      </c>
      <c r="O117" s="60">
        <v>0</v>
      </c>
      <c r="P117" s="60">
        <v>0</v>
      </c>
      <c r="Q117" s="60">
        <v>0</v>
      </c>
      <c r="R117" s="60">
        <f>+SUM(H117:P117)</f>
        <v>9595.4792083333341</v>
      </c>
      <c r="S117" s="60">
        <f>SUM(G117+Q117-R117)</f>
        <v>60404.52079166667</v>
      </c>
    </row>
    <row r="118" spans="1:19" s="11" customFormat="1" ht="12" customHeight="1" x14ac:dyDescent="0.2">
      <c r="A118" s="27">
        <v>105</v>
      </c>
      <c r="B118" s="62" t="s">
        <v>57</v>
      </c>
      <c r="C118" s="62" t="s">
        <v>49</v>
      </c>
      <c r="D118" s="62" t="s">
        <v>29</v>
      </c>
      <c r="E118" s="63" t="s">
        <v>124</v>
      </c>
      <c r="F118" s="64" t="s">
        <v>26</v>
      </c>
      <c r="G118" s="59">
        <v>85000</v>
      </c>
      <c r="H118" s="68">
        <v>8148.2</v>
      </c>
      <c r="I118" s="60">
        <v>50</v>
      </c>
      <c r="J118" s="61">
        <v>2439.5</v>
      </c>
      <c r="K118" s="61">
        <v>2584</v>
      </c>
      <c r="L118" s="60">
        <v>0</v>
      </c>
      <c r="M118" s="60">
        <f>1715.46</f>
        <v>1715.46</v>
      </c>
      <c r="N118" s="60">
        <v>0</v>
      </c>
      <c r="O118" s="60">
        <v>200</v>
      </c>
      <c r="P118" s="60">
        <v>0</v>
      </c>
      <c r="Q118" s="60">
        <v>0</v>
      </c>
      <c r="R118" s="60">
        <f>+SUM(H118:P118)</f>
        <v>15137.16</v>
      </c>
      <c r="S118" s="60">
        <f>SUM(G118+Q118-R118)</f>
        <v>69862.84</v>
      </c>
    </row>
    <row r="119" spans="1:19" s="11" customFormat="1" ht="12" customHeight="1" x14ac:dyDescent="0.2">
      <c r="A119" s="27">
        <v>106</v>
      </c>
      <c r="B119" s="62" t="s">
        <v>289</v>
      </c>
      <c r="C119" s="62" t="s">
        <v>49</v>
      </c>
      <c r="D119" s="62" t="s">
        <v>29</v>
      </c>
      <c r="E119" s="63" t="s">
        <v>124</v>
      </c>
      <c r="F119" s="64" t="s">
        <v>30</v>
      </c>
      <c r="G119" s="59">
        <v>65000</v>
      </c>
      <c r="H119" s="60">
        <v>4427.58</v>
      </c>
      <c r="I119" s="60">
        <v>50</v>
      </c>
      <c r="J119" s="61">
        <v>1865.5</v>
      </c>
      <c r="K119" s="61">
        <v>1976</v>
      </c>
      <c r="L119" s="60">
        <v>0</v>
      </c>
      <c r="M119" s="60">
        <v>0</v>
      </c>
      <c r="N119" s="60">
        <v>0</v>
      </c>
      <c r="O119" s="60">
        <v>200</v>
      </c>
      <c r="P119" s="60">
        <v>6102.39</v>
      </c>
      <c r="Q119" s="60">
        <v>0</v>
      </c>
      <c r="R119" s="60">
        <f>+SUM(H119:P119)</f>
        <v>14621.470000000001</v>
      </c>
      <c r="S119" s="60">
        <f>SUM(G119+Q119-R119)</f>
        <v>50378.53</v>
      </c>
    </row>
    <row r="120" spans="1:19" s="11" customFormat="1" ht="12" customHeight="1" x14ac:dyDescent="0.2">
      <c r="A120" s="27">
        <v>107</v>
      </c>
      <c r="B120" s="62" t="s">
        <v>307</v>
      </c>
      <c r="C120" s="62" t="s">
        <v>67</v>
      </c>
      <c r="D120" s="62" t="s">
        <v>29</v>
      </c>
      <c r="E120" s="63" t="s">
        <v>124</v>
      </c>
      <c r="F120" s="64" t="s">
        <v>30</v>
      </c>
      <c r="G120" s="59">
        <v>32000</v>
      </c>
      <c r="H120" s="60">
        <v>0</v>
      </c>
      <c r="I120" s="60">
        <v>50</v>
      </c>
      <c r="J120" s="61">
        <v>918.4</v>
      </c>
      <c r="K120" s="61">
        <v>972.8</v>
      </c>
      <c r="L120" s="60">
        <v>505.64</v>
      </c>
      <c r="M120" s="60">
        <v>0</v>
      </c>
      <c r="N120" s="60">
        <v>0</v>
      </c>
      <c r="O120" s="60">
        <v>0</v>
      </c>
      <c r="P120" s="60">
        <v>500</v>
      </c>
      <c r="Q120" s="60">
        <v>0</v>
      </c>
      <c r="R120" s="60">
        <f>+SUM(H120:P120)</f>
        <v>2946.8399999999997</v>
      </c>
      <c r="S120" s="60">
        <f>SUM(G120+Q120-R120)</f>
        <v>29053.16</v>
      </c>
    </row>
    <row r="121" spans="1:19" s="11" customFormat="1" ht="12" customHeight="1" x14ac:dyDescent="0.2">
      <c r="A121" s="27">
        <v>108</v>
      </c>
      <c r="B121" s="62" t="s">
        <v>125</v>
      </c>
      <c r="C121" s="62" t="s">
        <v>49</v>
      </c>
      <c r="D121" s="62" t="s">
        <v>29</v>
      </c>
      <c r="E121" s="63" t="s">
        <v>124</v>
      </c>
      <c r="F121" s="64" t="s">
        <v>30</v>
      </c>
      <c r="G121" s="60">
        <v>65000</v>
      </c>
      <c r="H121" s="60">
        <v>4427.58</v>
      </c>
      <c r="I121" s="60">
        <v>50</v>
      </c>
      <c r="J121" s="61">
        <v>1865.5</v>
      </c>
      <c r="K121" s="61">
        <v>1976</v>
      </c>
      <c r="L121" s="60">
        <v>1506.88</v>
      </c>
      <c r="M121" s="60">
        <v>0</v>
      </c>
      <c r="N121" s="60">
        <v>0</v>
      </c>
      <c r="O121" s="60">
        <v>200</v>
      </c>
      <c r="P121" s="60">
        <v>2000</v>
      </c>
      <c r="Q121" s="60">
        <v>0</v>
      </c>
      <c r="R121" s="60">
        <f>+SUM(H121:P121)</f>
        <v>12025.96</v>
      </c>
      <c r="S121" s="60">
        <f>SUM(G121+Q121-R121)</f>
        <v>52974.04</v>
      </c>
    </row>
    <row r="122" spans="1:19" s="11" customFormat="1" ht="12" customHeight="1" x14ac:dyDescent="0.2">
      <c r="A122" s="27">
        <v>109</v>
      </c>
      <c r="B122" s="63" t="s">
        <v>328</v>
      </c>
      <c r="C122" s="63" t="s">
        <v>37</v>
      </c>
      <c r="D122" s="70" t="s">
        <v>29</v>
      </c>
      <c r="E122" s="63" t="s">
        <v>124</v>
      </c>
      <c r="F122" s="72" t="s">
        <v>30</v>
      </c>
      <c r="G122" s="60">
        <v>55000</v>
      </c>
      <c r="H122" s="66">
        <v>2559.6799999999998</v>
      </c>
      <c r="I122" s="60">
        <v>50</v>
      </c>
      <c r="J122" s="61">
        <v>1578.5</v>
      </c>
      <c r="K122" s="61">
        <v>1672</v>
      </c>
      <c r="L122" s="60">
        <v>0</v>
      </c>
      <c r="M122" s="60">
        <v>0</v>
      </c>
      <c r="N122" s="60">
        <v>0</v>
      </c>
      <c r="O122" s="60">
        <v>200</v>
      </c>
      <c r="P122" s="60">
        <v>0</v>
      </c>
      <c r="Q122" s="60">
        <v>0</v>
      </c>
      <c r="R122" s="60">
        <f>+SUM(H122:P122)</f>
        <v>6060.18</v>
      </c>
      <c r="S122" s="60">
        <f>SUM(G122+Q122-R122)</f>
        <v>48939.82</v>
      </c>
    </row>
    <row r="123" spans="1:19" s="11" customFormat="1" ht="12" customHeight="1" x14ac:dyDescent="0.2">
      <c r="A123" s="27">
        <v>110</v>
      </c>
      <c r="B123" s="56" t="s">
        <v>217</v>
      </c>
      <c r="C123" s="56" t="s">
        <v>317</v>
      </c>
      <c r="D123" s="57" t="s">
        <v>33</v>
      </c>
      <c r="E123" s="56" t="s">
        <v>127</v>
      </c>
      <c r="F123" s="58" t="s">
        <v>26</v>
      </c>
      <c r="G123" s="59">
        <v>138592</v>
      </c>
      <c r="H123" s="66">
        <v>21183.17</v>
      </c>
      <c r="I123" s="60">
        <v>90</v>
      </c>
      <c r="J123" s="61">
        <v>3977.59</v>
      </c>
      <c r="K123" s="61">
        <v>4213.2</v>
      </c>
      <c r="L123" s="60">
        <v>1516.93</v>
      </c>
      <c r="M123" s="60">
        <v>0</v>
      </c>
      <c r="N123" s="60">
        <v>0</v>
      </c>
      <c r="O123" s="60">
        <v>200</v>
      </c>
      <c r="P123" s="60">
        <v>3194.27</v>
      </c>
      <c r="Q123" s="60">
        <v>0</v>
      </c>
      <c r="R123" s="60">
        <f>+SUM(H123:P123)</f>
        <v>34375.159999999996</v>
      </c>
      <c r="S123" s="60">
        <f>SUM(G123+Q123-R123)</f>
        <v>104216.84</v>
      </c>
    </row>
    <row r="124" spans="1:19" s="11" customFormat="1" ht="12" customHeight="1" x14ac:dyDescent="0.2">
      <c r="A124" s="27">
        <v>111</v>
      </c>
      <c r="B124" s="56" t="s">
        <v>126</v>
      </c>
      <c r="C124" s="56" t="s">
        <v>199</v>
      </c>
      <c r="D124" s="57" t="s">
        <v>33</v>
      </c>
      <c r="E124" s="56" t="s">
        <v>127</v>
      </c>
      <c r="F124" s="58" t="s">
        <v>26</v>
      </c>
      <c r="G124" s="59">
        <v>85000</v>
      </c>
      <c r="H124" s="60">
        <v>8576.99</v>
      </c>
      <c r="I124" s="60">
        <v>90</v>
      </c>
      <c r="J124" s="61">
        <v>2439.5</v>
      </c>
      <c r="K124" s="61">
        <v>2584</v>
      </c>
      <c r="L124" s="60">
        <v>5036.32</v>
      </c>
      <c r="M124" s="60">
        <v>0</v>
      </c>
      <c r="N124" s="60">
        <v>0</v>
      </c>
      <c r="O124" s="60">
        <v>200</v>
      </c>
      <c r="P124" s="60">
        <v>19806.400000000001</v>
      </c>
      <c r="Q124" s="60">
        <v>0</v>
      </c>
      <c r="R124" s="60">
        <f>+SUM(H124:P124)</f>
        <v>38733.21</v>
      </c>
      <c r="S124" s="60">
        <f>SUM(G124+Q124-R124)</f>
        <v>46266.79</v>
      </c>
    </row>
    <row r="125" spans="1:19" s="11" customFormat="1" ht="12" customHeight="1" x14ac:dyDescent="0.2">
      <c r="A125" s="27">
        <v>112</v>
      </c>
      <c r="B125" s="56" t="s">
        <v>208</v>
      </c>
      <c r="C125" s="56" t="s">
        <v>199</v>
      </c>
      <c r="D125" s="57" t="s">
        <v>33</v>
      </c>
      <c r="E125" s="56" t="s">
        <v>127</v>
      </c>
      <c r="F125" s="58" t="s">
        <v>30</v>
      </c>
      <c r="G125" s="59">
        <v>65000</v>
      </c>
      <c r="H125" s="61">
        <v>3741.37</v>
      </c>
      <c r="I125" s="60">
        <v>90</v>
      </c>
      <c r="J125" s="61">
        <v>1865.5</v>
      </c>
      <c r="K125" s="61">
        <v>1976</v>
      </c>
      <c r="L125" s="60">
        <v>3529.45</v>
      </c>
      <c r="M125" s="60">
        <f>(1715.46*2)</f>
        <v>3430.92</v>
      </c>
      <c r="N125" s="60">
        <v>0</v>
      </c>
      <c r="O125" s="60">
        <v>200</v>
      </c>
      <c r="P125" s="60">
        <v>2897.9</v>
      </c>
      <c r="Q125" s="60">
        <v>0</v>
      </c>
      <c r="R125" s="60">
        <f>+SUM(H125:P125)</f>
        <v>17731.14</v>
      </c>
      <c r="S125" s="60">
        <f>SUM(G125+Q125-R125)</f>
        <v>47268.86</v>
      </c>
    </row>
    <row r="126" spans="1:19" s="11" customFormat="1" ht="12" customHeight="1" x14ac:dyDescent="0.2">
      <c r="A126" s="27">
        <v>113</v>
      </c>
      <c r="B126" s="56" t="s">
        <v>222</v>
      </c>
      <c r="C126" s="56" t="s">
        <v>199</v>
      </c>
      <c r="D126" s="57" t="s">
        <v>33</v>
      </c>
      <c r="E126" s="56" t="s">
        <v>127</v>
      </c>
      <c r="F126" s="58" t="s">
        <v>26</v>
      </c>
      <c r="G126" s="59">
        <v>85000</v>
      </c>
      <c r="H126" s="60">
        <v>8576.99</v>
      </c>
      <c r="I126" s="60">
        <v>90</v>
      </c>
      <c r="J126" s="61">
        <v>2439.5</v>
      </c>
      <c r="K126" s="61">
        <v>2584</v>
      </c>
      <c r="L126" s="60">
        <v>5036.32</v>
      </c>
      <c r="M126" s="60">
        <v>0</v>
      </c>
      <c r="N126" s="60">
        <v>0</v>
      </c>
      <c r="O126" s="60">
        <v>0</v>
      </c>
      <c r="P126" s="60">
        <v>1000</v>
      </c>
      <c r="Q126" s="60">
        <v>0</v>
      </c>
      <c r="R126" s="60">
        <f>+SUM(H126:P126)</f>
        <v>19726.809999999998</v>
      </c>
      <c r="S126" s="60">
        <f>SUM(G126+Q126-R126)</f>
        <v>65273.19</v>
      </c>
    </row>
    <row r="127" spans="1:19" s="11" customFormat="1" ht="12" customHeight="1" x14ac:dyDescent="0.2">
      <c r="A127" s="27">
        <v>114</v>
      </c>
      <c r="B127" s="56" t="s">
        <v>201</v>
      </c>
      <c r="C127" s="56" t="s">
        <v>202</v>
      </c>
      <c r="D127" s="57" t="s">
        <v>33</v>
      </c>
      <c r="E127" s="56" t="s">
        <v>195</v>
      </c>
      <c r="F127" s="58" t="s">
        <v>26</v>
      </c>
      <c r="G127" s="59">
        <v>115000</v>
      </c>
      <c r="H127" s="61">
        <v>15204.95</v>
      </c>
      <c r="I127" s="60">
        <v>130</v>
      </c>
      <c r="J127" s="61">
        <v>3300.5</v>
      </c>
      <c r="K127" s="61">
        <v>3496</v>
      </c>
      <c r="L127" s="60">
        <v>1516.93</v>
      </c>
      <c r="M127" s="60">
        <f>1715.46</f>
        <v>1715.46</v>
      </c>
      <c r="N127" s="60">
        <v>0</v>
      </c>
      <c r="O127" s="60">
        <v>0</v>
      </c>
      <c r="P127" s="60">
        <v>5500</v>
      </c>
      <c r="Q127" s="60">
        <v>0</v>
      </c>
      <c r="R127" s="60">
        <f>+SUM(H127:P127)</f>
        <v>30863.84</v>
      </c>
      <c r="S127" s="60">
        <f>SUM(G127+Q127-R127)</f>
        <v>84136.16</v>
      </c>
    </row>
    <row r="128" spans="1:19" s="11" customFormat="1" ht="12" customHeight="1" x14ac:dyDescent="0.2">
      <c r="A128" s="27">
        <v>115</v>
      </c>
      <c r="B128" s="56" t="s">
        <v>194</v>
      </c>
      <c r="C128" s="56" t="s">
        <v>36</v>
      </c>
      <c r="D128" s="57" t="s">
        <v>33</v>
      </c>
      <c r="E128" s="56" t="s">
        <v>195</v>
      </c>
      <c r="F128" s="58" t="s">
        <v>30</v>
      </c>
      <c r="G128" s="59">
        <v>85000</v>
      </c>
      <c r="H128" s="60">
        <v>8576.99</v>
      </c>
      <c r="I128" s="60">
        <v>50</v>
      </c>
      <c r="J128" s="61">
        <v>2439.5</v>
      </c>
      <c r="K128" s="61">
        <v>2584</v>
      </c>
      <c r="L128" s="60">
        <v>7052.9</v>
      </c>
      <c r="M128" s="60">
        <v>0</v>
      </c>
      <c r="N128" s="60">
        <v>0</v>
      </c>
      <c r="O128" s="60">
        <v>200</v>
      </c>
      <c r="P128" s="60">
        <v>3000</v>
      </c>
      <c r="Q128" s="60">
        <v>0</v>
      </c>
      <c r="R128" s="60">
        <f>+SUM(H128:P128)</f>
        <v>23903.39</v>
      </c>
      <c r="S128" s="60">
        <f>SUM(G128+Q128-R128)</f>
        <v>61096.61</v>
      </c>
    </row>
    <row r="129" spans="1:19" s="11" customFormat="1" ht="12" customHeight="1" x14ac:dyDescent="0.2">
      <c r="A129" s="27">
        <v>116</v>
      </c>
      <c r="B129" s="57" t="s">
        <v>241</v>
      </c>
      <c r="C129" s="57" t="s">
        <v>55</v>
      </c>
      <c r="D129" s="57" t="s">
        <v>33</v>
      </c>
      <c r="E129" s="56" t="s">
        <v>195</v>
      </c>
      <c r="F129" s="58" t="s">
        <v>30</v>
      </c>
      <c r="G129" s="59">
        <v>75000</v>
      </c>
      <c r="H129" s="60">
        <v>6309.38</v>
      </c>
      <c r="I129" s="60">
        <v>50</v>
      </c>
      <c r="J129" s="61">
        <v>2152.5</v>
      </c>
      <c r="K129" s="61">
        <v>2280</v>
      </c>
      <c r="L129" s="60">
        <v>1259.08</v>
      </c>
      <c r="M129" s="60">
        <v>0</v>
      </c>
      <c r="N129" s="60">
        <v>0</v>
      </c>
      <c r="O129" s="60">
        <v>200</v>
      </c>
      <c r="P129" s="60">
        <v>11707.61</v>
      </c>
      <c r="Q129" s="60">
        <v>0</v>
      </c>
      <c r="R129" s="60">
        <f>+SUM(H129:P129)</f>
        <v>23958.57</v>
      </c>
      <c r="S129" s="60">
        <f>SUM(G129+Q129-R129)</f>
        <v>51041.43</v>
      </c>
    </row>
    <row r="130" spans="1:19" s="11" customFormat="1" ht="12" customHeight="1" x14ac:dyDescent="0.2">
      <c r="A130" s="27">
        <v>117</v>
      </c>
      <c r="B130" s="69" t="s">
        <v>56</v>
      </c>
      <c r="C130" s="62" t="s">
        <v>318</v>
      </c>
      <c r="D130" s="62" t="s">
        <v>29</v>
      </c>
      <c r="E130" s="56" t="s">
        <v>195</v>
      </c>
      <c r="F130" s="64" t="s">
        <v>30</v>
      </c>
      <c r="G130" s="59">
        <v>65000</v>
      </c>
      <c r="H130" s="60">
        <v>4427.58</v>
      </c>
      <c r="I130" s="60">
        <v>50</v>
      </c>
      <c r="J130" s="61">
        <v>1865.5</v>
      </c>
      <c r="K130" s="61">
        <v>1976</v>
      </c>
      <c r="L130" s="60">
        <v>2260.31</v>
      </c>
      <c r="M130" s="60">
        <v>0</v>
      </c>
      <c r="N130" s="60">
        <v>0</v>
      </c>
      <c r="O130" s="60">
        <v>200</v>
      </c>
      <c r="P130" s="60">
        <v>3096.81</v>
      </c>
      <c r="Q130" s="60">
        <v>0</v>
      </c>
      <c r="R130" s="60">
        <f>+SUM(H130:P130)</f>
        <v>13876.199999999999</v>
      </c>
      <c r="S130" s="60">
        <f>SUM(G130+Q130-R130)</f>
        <v>51123.8</v>
      </c>
    </row>
    <row r="131" spans="1:19" s="11" customFormat="1" ht="12" customHeight="1" x14ac:dyDescent="0.2">
      <c r="A131" s="27">
        <v>118</v>
      </c>
      <c r="B131" s="63" t="s">
        <v>188</v>
      </c>
      <c r="C131" s="63" t="s">
        <v>67</v>
      </c>
      <c r="D131" s="62" t="s">
        <v>29</v>
      </c>
      <c r="E131" s="56" t="s">
        <v>195</v>
      </c>
      <c r="F131" s="64" t="s">
        <v>30</v>
      </c>
      <c r="G131" s="59">
        <v>32000</v>
      </c>
      <c r="H131" s="60">
        <v>0</v>
      </c>
      <c r="I131" s="60">
        <v>50</v>
      </c>
      <c r="J131" s="61">
        <v>918.4</v>
      </c>
      <c r="K131" s="61">
        <v>972.8</v>
      </c>
      <c r="L131" s="60">
        <v>0</v>
      </c>
      <c r="M131" s="60">
        <v>0</v>
      </c>
      <c r="N131" s="60">
        <v>0</v>
      </c>
      <c r="O131" s="60">
        <v>200</v>
      </c>
      <c r="P131" s="60">
        <v>0</v>
      </c>
      <c r="Q131" s="60">
        <v>0</v>
      </c>
      <c r="R131" s="60">
        <f>+SUM(H131:P131)</f>
        <v>2141.1999999999998</v>
      </c>
      <c r="S131" s="60">
        <f>SUM(G131+Q131-R131)</f>
        <v>29858.799999999999</v>
      </c>
    </row>
    <row r="132" spans="1:19" s="11" customFormat="1" ht="12" customHeight="1" x14ac:dyDescent="0.2">
      <c r="A132" s="27">
        <v>119</v>
      </c>
      <c r="B132" s="62" t="s">
        <v>128</v>
      </c>
      <c r="C132" s="62" t="s">
        <v>272</v>
      </c>
      <c r="D132" s="62" t="s">
        <v>29</v>
      </c>
      <c r="E132" s="63" t="s">
        <v>129</v>
      </c>
      <c r="F132" s="64" t="s">
        <v>30</v>
      </c>
      <c r="G132" s="60">
        <v>115000</v>
      </c>
      <c r="H132" s="60">
        <v>15633.74</v>
      </c>
      <c r="I132" s="60">
        <v>50</v>
      </c>
      <c r="J132" s="61">
        <v>3300.5</v>
      </c>
      <c r="K132" s="61">
        <v>3496</v>
      </c>
      <c r="L132" s="60">
        <v>1011.29</v>
      </c>
      <c r="M132" s="60">
        <v>0</v>
      </c>
      <c r="N132" s="60">
        <v>0</v>
      </c>
      <c r="O132" s="60">
        <v>200</v>
      </c>
      <c r="P132" s="60">
        <v>5500</v>
      </c>
      <c r="Q132" s="60">
        <v>0</v>
      </c>
      <c r="R132" s="60">
        <f>+SUM(H132:P132)</f>
        <v>29191.53</v>
      </c>
      <c r="S132" s="60">
        <f>SUM(G132+Q132-R132)</f>
        <v>85808.47</v>
      </c>
    </row>
    <row r="133" spans="1:19" s="11" customFormat="1" ht="12" customHeight="1" x14ac:dyDescent="0.2">
      <c r="A133" s="27">
        <v>120</v>
      </c>
      <c r="B133" s="56" t="s">
        <v>137</v>
      </c>
      <c r="C133" s="56" t="s">
        <v>48</v>
      </c>
      <c r="D133" s="57" t="s">
        <v>29</v>
      </c>
      <c r="E133" s="56" t="s">
        <v>129</v>
      </c>
      <c r="F133" s="58" t="s">
        <v>30</v>
      </c>
      <c r="G133" s="59">
        <v>25000</v>
      </c>
      <c r="H133" s="61">
        <v>0</v>
      </c>
      <c r="I133" s="60">
        <v>130</v>
      </c>
      <c r="J133" s="61">
        <v>717.5</v>
      </c>
      <c r="K133" s="61">
        <v>760</v>
      </c>
      <c r="L133" s="60">
        <v>0</v>
      </c>
      <c r="M133" s="60">
        <f>1715.46</f>
        <v>1715.46</v>
      </c>
      <c r="N133" s="60">
        <v>0</v>
      </c>
      <c r="O133" s="60">
        <v>200</v>
      </c>
      <c r="P133" s="60">
        <v>0</v>
      </c>
      <c r="Q133" s="60">
        <v>0</v>
      </c>
      <c r="R133" s="60">
        <f>+SUM(H133:P133)</f>
        <v>3522.96</v>
      </c>
      <c r="S133" s="60">
        <f>SUM(G133+Q133-R133)</f>
        <v>21477.040000000001</v>
      </c>
    </row>
    <row r="134" spans="1:19" s="11" customFormat="1" ht="12" customHeight="1" x14ac:dyDescent="0.2">
      <c r="A134" s="27">
        <v>121</v>
      </c>
      <c r="B134" s="56" t="s">
        <v>138</v>
      </c>
      <c r="C134" s="56" t="s">
        <v>48</v>
      </c>
      <c r="D134" s="57" t="s">
        <v>29</v>
      </c>
      <c r="E134" s="56" t="s">
        <v>129</v>
      </c>
      <c r="F134" s="58" t="s">
        <v>30</v>
      </c>
      <c r="G134" s="59">
        <v>25000</v>
      </c>
      <c r="H134" s="60">
        <v>0</v>
      </c>
      <c r="I134" s="60">
        <v>50</v>
      </c>
      <c r="J134" s="61">
        <v>717.5</v>
      </c>
      <c r="K134" s="61">
        <v>760</v>
      </c>
      <c r="L134" s="60">
        <v>1011.29</v>
      </c>
      <c r="M134" s="60">
        <v>0</v>
      </c>
      <c r="N134" s="60">
        <v>0</v>
      </c>
      <c r="O134" s="60">
        <v>200</v>
      </c>
      <c r="P134" s="60">
        <v>5819.65</v>
      </c>
      <c r="Q134" s="60">
        <v>0</v>
      </c>
      <c r="R134" s="60">
        <f>+SUM(H134:P134)</f>
        <v>8558.4399999999987</v>
      </c>
      <c r="S134" s="60">
        <f>SUM(G134+Q134-R134)</f>
        <v>16441.560000000001</v>
      </c>
    </row>
    <row r="135" spans="1:19" s="11" customFormat="1" ht="12" customHeight="1" x14ac:dyDescent="0.2">
      <c r="A135" s="27">
        <v>122</v>
      </c>
      <c r="B135" s="56" t="s">
        <v>242</v>
      </c>
      <c r="C135" s="56" t="s">
        <v>48</v>
      </c>
      <c r="D135" s="57" t="s">
        <v>29</v>
      </c>
      <c r="E135" s="56" t="s">
        <v>129</v>
      </c>
      <c r="F135" s="58" t="s">
        <v>30</v>
      </c>
      <c r="G135" s="59">
        <v>25000</v>
      </c>
      <c r="H135" s="60">
        <v>0</v>
      </c>
      <c r="I135" s="60">
        <v>50</v>
      </c>
      <c r="J135" s="61">
        <v>717.5</v>
      </c>
      <c r="K135" s="61">
        <v>760</v>
      </c>
      <c r="L135" s="60">
        <v>505.64</v>
      </c>
      <c r="M135" s="60">
        <v>0</v>
      </c>
      <c r="N135" s="60">
        <v>0</v>
      </c>
      <c r="O135" s="60">
        <v>200</v>
      </c>
      <c r="P135" s="60">
        <v>9039.31</v>
      </c>
      <c r="Q135" s="60">
        <v>0</v>
      </c>
      <c r="R135" s="60">
        <f>+SUM(H135:P135)</f>
        <v>11272.449999999999</v>
      </c>
      <c r="S135" s="60">
        <f>SUM(G135+Q135-R135)</f>
        <v>13727.550000000001</v>
      </c>
    </row>
    <row r="136" spans="1:19" s="11" customFormat="1" ht="12" customHeight="1" x14ac:dyDescent="0.2">
      <c r="A136" s="27">
        <v>123</v>
      </c>
      <c r="B136" s="67" t="s">
        <v>244</v>
      </c>
      <c r="C136" s="57" t="s">
        <v>131</v>
      </c>
      <c r="D136" s="57" t="s">
        <v>29</v>
      </c>
      <c r="E136" s="56" t="s">
        <v>129</v>
      </c>
      <c r="F136" s="58" t="s">
        <v>26</v>
      </c>
      <c r="G136" s="59">
        <v>75000</v>
      </c>
      <c r="H136" s="60">
        <v>6309.38</v>
      </c>
      <c r="I136" s="60">
        <v>50</v>
      </c>
      <c r="J136" s="61">
        <v>2152.5</v>
      </c>
      <c r="K136" s="61">
        <v>2280</v>
      </c>
      <c r="L136" s="60">
        <v>505.64</v>
      </c>
      <c r="M136" s="60">
        <v>0</v>
      </c>
      <c r="N136" s="60">
        <v>0</v>
      </c>
      <c r="O136" s="60">
        <v>200</v>
      </c>
      <c r="P136" s="60">
        <v>0</v>
      </c>
      <c r="Q136" s="60">
        <v>0</v>
      </c>
      <c r="R136" s="60">
        <f>+SUM(H136:P136)</f>
        <v>11497.52</v>
      </c>
      <c r="S136" s="60">
        <f>SUM(G136+Q136-R136)</f>
        <v>63502.479999999996</v>
      </c>
    </row>
    <row r="137" spans="1:19" s="11" customFormat="1" ht="12" customHeight="1" x14ac:dyDescent="0.2">
      <c r="A137" s="27">
        <v>124</v>
      </c>
      <c r="B137" s="67" t="s">
        <v>139</v>
      </c>
      <c r="C137" s="57" t="s">
        <v>140</v>
      </c>
      <c r="D137" s="57" t="s">
        <v>29</v>
      </c>
      <c r="E137" s="56" t="s">
        <v>129</v>
      </c>
      <c r="F137" s="58" t="s">
        <v>30</v>
      </c>
      <c r="G137" s="59">
        <v>26000</v>
      </c>
      <c r="H137" s="60">
        <v>0</v>
      </c>
      <c r="I137" s="60">
        <v>50</v>
      </c>
      <c r="J137" s="61">
        <v>746.2</v>
      </c>
      <c r="K137" s="61">
        <v>790.4</v>
      </c>
      <c r="L137" s="60">
        <v>2022.57</v>
      </c>
      <c r="M137" s="60">
        <v>0</v>
      </c>
      <c r="N137" s="60">
        <v>0</v>
      </c>
      <c r="O137" s="60">
        <v>200</v>
      </c>
      <c r="P137" s="60">
        <v>1000</v>
      </c>
      <c r="Q137" s="60">
        <v>0</v>
      </c>
      <c r="R137" s="60">
        <f>+SUM(H137:P137)</f>
        <v>4809.17</v>
      </c>
      <c r="S137" s="60">
        <f>SUM(G137+Q137-R137)</f>
        <v>21190.83</v>
      </c>
    </row>
    <row r="138" spans="1:19" s="11" customFormat="1" ht="12" customHeight="1" x14ac:dyDescent="0.2">
      <c r="A138" s="27">
        <v>125</v>
      </c>
      <c r="B138" s="62" t="s">
        <v>269</v>
      </c>
      <c r="C138" s="62" t="s">
        <v>132</v>
      </c>
      <c r="D138" s="62" t="s">
        <v>29</v>
      </c>
      <c r="E138" s="63" t="s">
        <v>129</v>
      </c>
      <c r="F138" s="64" t="s">
        <v>26</v>
      </c>
      <c r="G138" s="59">
        <v>55000</v>
      </c>
      <c r="H138" s="60">
        <v>2559.6799999999998</v>
      </c>
      <c r="I138" s="60">
        <v>50</v>
      </c>
      <c r="J138" s="61">
        <v>1578.5</v>
      </c>
      <c r="K138" s="61">
        <v>1672</v>
      </c>
      <c r="L138" s="60">
        <v>1259.08</v>
      </c>
      <c r="M138" s="60">
        <v>0</v>
      </c>
      <c r="N138" s="60">
        <v>0</v>
      </c>
      <c r="O138" s="60">
        <v>200</v>
      </c>
      <c r="P138" s="60">
        <v>8730.48</v>
      </c>
      <c r="Q138" s="60">
        <v>0</v>
      </c>
      <c r="R138" s="60">
        <f>+SUM(H138:P138)</f>
        <v>16049.74</v>
      </c>
      <c r="S138" s="60">
        <f>SUM(G138+Q138-R138)</f>
        <v>38950.26</v>
      </c>
    </row>
    <row r="139" spans="1:19" s="11" customFormat="1" ht="12" customHeight="1" x14ac:dyDescent="0.2">
      <c r="A139" s="27">
        <v>126</v>
      </c>
      <c r="B139" s="62" t="s">
        <v>279</v>
      </c>
      <c r="C139" s="62" t="s">
        <v>133</v>
      </c>
      <c r="D139" s="62" t="s">
        <v>29</v>
      </c>
      <c r="E139" s="63" t="s">
        <v>129</v>
      </c>
      <c r="F139" s="64" t="s">
        <v>26</v>
      </c>
      <c r="G139" s="60">
        <v>40000</v>
      </c>
      <c r="H139" s="60">
        <v>442.65</v>
      </c>
      <c r="I139" s="60">
        <v>130</v>
      </c>
      <c r="J139" s="61">
        <v>1148</v>
      </c>
      <c r="K139" s="61">
        <v>1216</v>
      </c>
      <c r="L139" s="60">
        <v>0</v>
      </c>
      <c r="M139" s="60">
        <v>1715.46</v>
      </c>
      <c r="N139" s="60">
        <v>0</v>
      </c>
      <c r="O139" s="60">
        <v>200</v>
      </c>
      <c r="P139" s="60">
        <v>10230.48</v>
      </c>
      <c r="Q139" s="60">
        <v>0</v>
      </c>
      <c r="R139" s="60">
        <f>+SUM(H139:P139)</f>
        <v>15082.59</v>
      </c>
      <c r="S139" s="60">
        <f>SUM(G139+Q139-R139)</f>
        <v>24917.41</v>
      </c>
    </row>
    <row r="140" spans="1:19" s="11" customFormat="1" ht="12" customHeight="1" x14ac:dyDescent="0.2">
      <c r="A140" s="27">
        <v>127</v>
      </c>
      <c r="B140" s="62" t="s">
        <v>141</v>
      </c>
      <c r="C140" s="62" t="s">
        <v>48</v>
      </c>
      <c r="D140" s="62" t="s">
        <v>29</v>
      </c>
      <c r="E140" s="63" t="s">
        <v>129</v>
      </c>
      <c r="F140" s="64" t="s">
        <v>30</v>
      </c>
      <c r="G140" s="59">
        <v>25000</v>
      </c>
      <c r="H140" s="60">
        <v>0</v>
      </c>
      <c r="I140" s="60">
        <v>50</v>
      </c>
      <c r="J140" s="61">
        <v>717.5</v>
      </c>
      <c r="K140" s="61">
        <v>760</v>
      </c>
      <c r="L140" s="60">
        <v>0</v>
      </c>
      <c r="M140" s="60">
        <v>0</v>
      </c>
      <c r="N140" s="60">
        <v>0</v>
      </c>
      <c r="O140" s="60">
        <v>200</v>
      </c>
      <c r="P140" s="60">
        <v>1000</v>
      </c>
      <c r="Q140" s="60">
        <v>0</v>
      </c>
      <c r="R140" s="60">
        <f>+SUM(H140:P140)</f>
        <v>2727.5</v>
      </c>
      <c r="S140" s="60">
        <f>SUM(G140+Q140-R140)</f>
        <v>22272.5</v>
      </c>
    </row>
    <row r="141" spans="1:19" s="11" customFormat="1" ht="12" customHeight="1" x14ac:dyDescent="0.2">
      <c r="A141" s="27">
        <v>128</v>
      </c>
      <c r="B141" s="62" t="s">
        <v>142</v>
      </c>
      <c r="C141" s="62" t="s">
        <v>48</v>
      </c>
      <c r="D141" s="62" t="s">
        <v>29</v>
      </c>
      <c r="E141" s="63" t="s">
        <v>129</v>
      </c>
      <c r="F141" s="64" t="s">
        <v>30</v>
      </c>
      <c r="G141" s="59">
        <v>25000</v>
      </c>
      <c r="H141" s="60">
        <v>0</v>
      </c>
      <c r="I141" s="60">
        <v>50</v>
      </c>
      <c r="J141" s="61">
        <v>717.5</v>
      </c>
      <c r="K141" s="61">
        <v>760</v>
      </c>
      <c r="L141" s="60">
        <v>0</v>
      </c>
      <c r="M141" s="60">
        <v>0</v>
      </c>
      <c r="N141" s="60">
        <v>0</v>
      </c>
      <c r="O141" s="60">
        <v>0</v>
      </c>
      <c r="P141" s="60">
        <v>0</v>
      </c>
      <c r="Q141" s="60">
        <v>0</v>
      </c>
      <c r="R141" s="60">
        <f>+SUM(H141:P141)</f>
        <v>1527.5</v>
      </c>
      <c r="S141" s="60">
        <f>SUM(G141+Q141-R141)</f>
        <v>23472.5</v>
      </c>
    </row>
    <row r="142" spans="1:19" s="11" customFormat="1" ht="12" customHeight="1" x14ac:dyDescent="0.2">
      <c r="A142" s="27">
        <v>129</v>
      </c>
      <c r="B142" s="62" t="s">
        <v>143</v>
      </c>
      <c r="C142" s="62" t="s">
        <v>48</v>
      </c>
      <c r="D142" s="62" t="s">
        <v>29</v>
      </c>
      <c r="E142" s="63" t="s">
        <v>129</v>
      </c>
      <c r="F142" s="64" t="s">
        <v>30</v>
      </c>
      <c r="G142" s="59">
        <v>25000</v>
      </c>
      <c r="H142" s="60">
        <v>0</v>
      </c>
      <c r="I142" s="60">
        <v>130</v>
      </c>
      <c r="J142" s="61">
        <v>717.5</v>
      </c>
      <c r="K142" s="61">
        <v>760</v>
      </c>
      <c r="L142" s="60">
        <v>0</v>
      </c>
      <c r="M142" s="60">
        <v>0</v>
      </c>
      <c r="N142" s="60">
        <v>0</v>
      </c>
      <c r="O142" s="60">
        <v>200</v>
      </c>
      <c r="P142" s="60">
        <v>6900.13</v>
      </c>
      <c r="Q142" s="60">
        <v>0</v>
      </c>
      <c r="R142" s="60">
        <f>+SUM(H142:P142)</f>
        <v>8707.630000000001</v>
      </c>
      <c r="S142" s="60">
        <f>SUM(G142+Q142-R142)</f>
        <v>16292.369999999999</v>
      </c>
    </row>
    <row r="143" spans="1:19" s="11" customFormat="1" ht="12" customHeight="1" x14ac:dyDescent="0.2">
      <c r="A143" s="27">
        <v>130</v>
      </c>
      <c r="B143" s="62" t="s">
        <v>134</v>
      </c>
      <c r="C143" s="62" t="s">
        <v>66</v>
      </c>
      <c r="D143" s="62" t="s">
        <v>29</v>
      </c>
      <c r="E143" s="63" t="s">
        <v>129</v>
      </c>
      <c r="F143" s="64" t="s">
        <v>30</v>
      </c>
      <c r="G143" s="59">
        <v>30000</v>
      </c>
      <c r="H143" s="61">
        <v>0</v>
      </c>
      <c r="I143" s="60">
        <v>90</v>
      </c>
      <c r="J143" s="61">
        <v>861</v>
      </c>
      <c r="K143" s="61">
        <v>912</v>
      </c>
      <c r="L143" s="60">
        <v>0</v>
      </c>
      <c r="M143" s="60">
        <f>(1715.46*2)</f>
        <v>3430.92</v>
      </c>
      <c r="N143" s="60">
        <v>0</v>
      </c>
      <c r="O143" s="60">
        <v>200</v>
      </c>
      <c r="P143" s="60">
        <v>14038.1</v>
      </c>
      <c r="Q143" s="60">
        <v>0</v>
      </c>
      <c r="R143" s="60">
        <f>+SUM(H143:P143)</f>
        <v>19532.02</v>
      </c>
      <c r="S143" s="60">
        <f>SUM(G143+Q143-R143)</f>
        <v>10467.98</v>
      </c>
    </row>
    <row r="144" spans="1:19" s="11" customFormat="1" ht="12" customHeight="1" x14ac:dyDescent="0.2">
      <c r="A144" s="27">
        <v>131</v>
      </c>
      <c r="B144" s="62" t="s">
        <v>144</v>
      </c>
      <c r="C144" s="62" t="s">
        <v>48</v>
      </c>
      <c r="D144" s="62" t="s">
        <v>29</v>
      </c>
      <c r="E144" s="63" t="s">
        <v>129</v>
      </c>
      <c r="F144" s="64" t="s">
        <v>30</v>
      </c>
      <c r="G144" s="59">
        <v>25000</v>
      </c>
      <c r="H144" s="60">
        <v>0</v>
      </c>
      <c r="I144" s="60">
        <v>50</v>
      </c>
      <c r="J144" s="61">
        <v>717.5</v>
      </c>
      <c r="K144" s="61">
        <v>760</v>
      </c>
      <c r="L144" s="60">
        <v>0</v>
      </c>
      <c r="M144" s="60">
        <v>0</v>
      </c>
      <c r="N144" s="60">
        <v>0</v>
      </c>
      <c r="O144" s="60">
        <v>200</v>
      </c>
      <c r="P144" s="60">
        <v>5539.33</v>
      </c>
      <c r="Q144" s="60">
        <v>0</v>
      </c>
      <c r="R144" s="60">
        <f>+SUM(H144:P144)</f>
        <v>7266.83</v>
      </c>
      <c r="S144" s="60">
        <f>SUM(G144+Q144-R144)</f>
        <v>17733.169999999998</v>
      </c>
    </row>
    <row r="145" spans="1:19" s="11" customFormat="1" ht="12" customHeight="1" x14ac:dyDescent="0.2">
      <c r="A145" s="27">
        <v>132</v>
      </c>
      <c r="B145" s="62" t="s">
        <v>135</v>
      </c>
      <c r="C145" s="62" t="s">
        <v>67</v>
      </c>
      <c r="D145" s="62" t="s">
        <v>29</v>
      </c>
      <c r="E145" s="63" t="s">
        <v>129</v>
      </c>
      <c r="F145" s="64" t="s">
        <v>30</v>
      </c>
      <c r="G145" s="59">
        <v>38000</v>
      </c>
      <c r="H145" s="60">
        <v>160.38</v>
      </c>
      <c r="I145" s="60">
        <v>50</v>
      </c>
      <c r="J145" s="61">
        <v>1090.5999999999999</v>
      </c>
      <c r="K145" s="61">
        <v>1155.2</v>
      </c>
      <c r="L145" s="60">
        <v>0</v>
      </c>
      <c r="M145" s="60">
        <v>0</v>
      </c>
      <c r="N145" s="60">
        <v>0</v>
      </c>
      <c r="O145" s="60">
        <v>200</v>
      </c>
      <c r="P145" s="60">
        <v>7102.33</v>
      </c>
      <c r="Q145" s="60">
        <v>0</v>
      </c>
      <c r="R145" s="60">
        <f>+SUM(H145:P145)</f>
        <v>9758.51</v>
      </c>
      <c r="S145" s="60">
        <f>SUM(G145+Q145-R145)</f>
        <v>28241.489999999998</v>
      </c>
    </row>
    <row r="146" spans="1:19" s="11" customFormat="1" ht="12" customHeight="1" x14ac:dyDescent="0.2">
      <c r="A146" s="27">
        <v>133</v>
      </c>
      <c r="B146" s="62" t="s">
        <v>299</v>
      </c>
      <c r="C146" s="62" t="s">
        <v>136</v>
      </c>
      <c r="D146" s="62" t="s">
        <v>29</v>
      </c>
      <c r="E146" s="63" t="s">
        <v>129</v>
      </c>
      <c r="F146" s="64" t="s">
        <v>26</v>
      </c>
      <c r="G146" s="59">
        <v>60000</v>
      </c>
      <c r="H146" s="60">
        <v>3486.68</v>
      </c>
      <c r="I146" s="60">
        <v>50</v>
      </c>
      <c r="J146" s="61">
        <v>1722</v>
      </c>
      <c r="K146" s="61">
        <v>1824</v>
      </c>
      <c r="L146" s="60">
        <v>0</v>
      </c>
      <c r="M146" s="60">
        <v>0</v>
      </c>
      <c r="N146" s="60">
        <v>0</v>
      </c>
      <c r="O146" s="60">
        <v>200</v>
      </c>
      <c r="P146" s="60">
        <v>0</v>
      </c>
      <c r="Q146" s="60">
        <v>0</v>
      </c>
      <c r="R146" s="60">
        <f>+SUM(H146:P146)</f>
        <v>7282.68</v>
      </c>
      <c r="S146" s="60">
        <f>SUM(G146+Q146-R146)</f>
        <v>52717.32</v>
      </c>
    </row>
    <row r="147" spans="1:19" s="11" customFormat="1" ht="12" customHeight="1" x14ac:dyDescent="0.2">
      <c r="A147" s="27">
        <v>134</v>
      </c>
      <c r="B147" s="62" t="s">
        <v>304</v>
      </c>
      <c r="C147" s="62" t="s">
        <v>48</v>
      </c>
      <c r="D147" s="62" t="s">
        <v>29</v>
      </c>
      <c r="E147" s="63" t="s">
        <v>129</v>
      </c>
      <c r="F147" s="64" t="s">
        <v>30</v>
      </c>
      <c r="G147" s="59">
        <v>25000</v>
      </c>
      <c r="H147" s="60">
        <v>0</v>
      </c>
      <c r="I147" s="60">
        <v>50</v>
      </c>
      <c r="J147" s="61">
        <v>717.5</v>
      </c>
      <c r="K147" s="61">
        <v>760</v>
      </c>
      <c r="L147" s="60">
        <v>505.64</v>
      </c>
      <c r="M147" s="60">
        <v>0</v>
      </c>
      <c r="N147" s="60">
        <v>0</v>
      </c>
      <c r="O147" s="60">
        <v>200</v>
      </c>
      <c r="P147" s="60">
        <v>5000</v>
      </c>
      <c r="Q147" s="60">
        <v>0</v>
      </c>
      <c r="R147" s="60">
        <f>+SUM(H147:P147)</f>
        <v>7233.1399999999994</v>
      </c>
      <c r="S147" s="60">
        <f>SUM(G147+Q147-R147)</f>
        <v>17766.86</v>
      </c>
    </row>
    <row r="148" spans="1:19" s="11" customFormat="1" ht="12" customHeight="1" x14ac:dyDescent="0.2">
      <c r="A148" s="27">
        <v>135</v>
      </c>
      <c r="B148" s="62" t="s">
        <v>305</v>
      </c>
      <c r="C148" s="62" t="s">
        <v>48</v>
      </c>
      <c r="D148" s="62" t="s">
        <v>29</v>
      </c>
      <c r="E148" s="63" t="s">
        <v>129</v>
      </c>
      <c r="F148" s="64" t="s">
        <v>30</v>
      </c>
      <c r="G148" s="59">
        <v>25000</v>
      </c>
      <c r="H148" s="60">
        <v>0</v>
      </c>
      <c r="I148" s="60">
        <v>50</v>
      </c>
      <c r="J148" s="61">
        <v>717.5</v>
      </c>
      <c r="K148" s="61">
        <v>760</v>
      </c>
      <c r="L148" s="60">
        <v>0</v>
      </c>
      <c r="M148" s="60">
        <v>0</v>
      </c>
      <c r="N148" s="60">
        <v>0</v>
      </c>
      <c r="O148" s="60">
        <v>200</v>
      </c>
      <c r="P148" s="60">
        <v>5494.6900000000005</v>
      </c>
      <c r="Q148" s="60">
        <v>0</v>
      </c>
      <c r="R148" s="60">
        <f>+SUM(H148:P148)</f>
        <v>7222.1900000000005</v>
      </c>
      <c r="S148" s="60">
        <f>SUM(G148+Q148-R148)</f>
        <v>17777.809999999998</v>
      </c>
    </row>
    <row r="149" spans="1:19" s="11" customFormat="1" ht="12" customHeight="1" x14ac:dyDescent="0.2">
      <c r="A149" s="27">
        <v>136</v>
      </c>
      <c r="B149" s="62" t="s">
        <v>146</v>
      </c>
      <c r="C149" s="62" t="s">
        <v>48</v>
      </c>
      <c r="D149" s="62" t="s">
        <v>29</v>
      </c>
      <c r="E149" s="63" t="s">
        <v>129</v>
      </c>
      <c r="F149" s="64" t="s">
        <v>30</v>
      </c>
      <c r="G149" s="59">
        <v>25000</v>
      </c>
      <c r="H149" s="66">
        <v>0</v>
      </c>
      <c r="I149" s="60">
        <v>50</v>
      </c>
      <c r="J149" s="61">
        <v>717.5</v>
      </c>
      <c r="K149" s="61">
        <v>760</v>
      </c>
      <c r="L149" s="60">
        <v>0</v>
      </c>
      <c r="M149" s="60">
        <v>0</v>
      </c>
      <c r="N149" s="60">
        <v>0</v>
      </c>
      <c r="O149" s="60">
        <v>200</v>
      </c>
      <c r="P149" s="60">
        <v>3969.44</v>
      </c>
      <c r="Q149" s="60">
        <v>0</v>
      </c>
      <c r="R149" s="60">
        <f>+SUM(H149:P149)</f>
        <v>5696.9400000000005</v>
      </c>
      <c r="S149" s="60">
        <f>SUM(G149+Q149-R149)</f>
        <v>19303.059999999998</v>
      </c>
    </row>
    <row r="150" spans="1:19" s="11" customFormat="1" ht="12" customHeight="1" x14ac:dyDescent="0.2">
      <c r="A150" s="27">
        <v>137</v>
      </c>
      <c r="B150" s="62" t="s">
        <v>323</v>
      </c>
      <c r="C150" s="62" t="s">
        <v>48</v>
      </c>
      <c r="D150" s="62" t="s">
        <v>29</v>
      </c>
      <c r="E150" s="63" t="s">
        <v>129</v>
      </c>
      <c r="F150" s="64" t="s">
        <v>30</v>
      </c>
      <c r="G150" s="59">
        <v>25000</v>
      </c>
      <c r="H150" s="60">
        <v>0</v>
      </c>
      <c r="I150" s="60">
        <v>50</v>
      </c>
      <c r="J150" s="61">
        <v>717.5</v>
      </c>
      <c r="K150" s="61">
        <v>760</v>
      </c>
      <c r="L150" s="60">
        <v>0</v>
      </c>
      <c r="M150" s="60">
        <v>0</v>
      </c>
      <c r="N150" s="60">
        <v>0</v>
      </c>
      <c r="O150" s="60">
        <v>0</v>
      </c>
      <c r="P150" s="60">
        <v>8670.01</v>
      </c>
      <c r="Q150" s="60">
        <v>0</v>
      </c>
      <c r="R150" s="60">
        <f>+SUM(H150:P150)</f>
        <v>10197.51</v>
      </c>
      <c r="S150" s="60">
        <f>SUM(G150+Q150-R150)</f>
        <v>14802.49</v>
      </c>
    </row>
    <row r="151" spans="1:19" s="11" customFormat="1" ht="12" customHeight="1" x14ac:dyDescent="0.2">
      <c r="A151" s="27">
        <v>138</v>
      </c>
      <c r="B151" s="67" t="s">
        <v>246</v>
      </c>
      <c r="C151" s="57" t="s">
        <v>147</v>
      </c>
      <c r="D151" s="57" t="s">
        <v>29</v>
      </c>
      <c r="E151" s="56" t="s">
        <v>200</v>
      </c>
      <c r="F151" s="58" t="s">
        <v>30</v>
      </c>
      <c r="G151" s="59">
        <v>75000</v>
      </c>
      <c r="H151" s="66">
        <v>6309.38</v>
      </c>
      <c r="I151" s="60">
        <v>50</v>
      </c>
      <c r="J151" s="61">
        <v>2152.5</v>
      </c>
      <c r="K151" s="61">
        <v>2280</v>
      </c>
      <c r="L151" s="60">
        <v>7052.9</v>
      </c>
      <c r="M151" s="60">
        <v>0</v>
      </c>
      <c r="N151" s="60">
        <v>0</v>
      </c>
      <c r="O151" s="60">
        <v>200</v>
      </c>
      <c r="P151" s="60">
        <v>0</v>
      </c>
      <c r="Q151" s="52">
        <v>0</v>
      </c>
      <c r="R151" s="60">
        <f>+SUM(H151:P151)</f>
        <v>18044.78</v>
      </c>
      <c r="S151" s="60">
        <f>SUM(G151+Q151-R151)</f>
        <v>56955.22</v>
      </c>
    </row>
    <row r="152" spans="1:19" s="11" customFormat="1" ht="12" customHeight="1" x14ac:dyDescent="0.2">
      <c r="A152" s="27">
        <v>139</v>
      </c>
      <c r="B152" s="56" t="s">
        <v>149</v>
      </c>
      <c r="C152" s="56" t="s">
        <v>150</v>
      </c>
      <c r="D152" s="57" t="s">
        <v>29</v>
      </c>
      <c r="E152" s="56" t="s">
        <v>200</v>
      </c>
      <c r="F152" s="58" t="s">
        <v>26</v>
      </c>
      <c r="G152" s="59">
        <v>37739.800000000003</v>
      </c>
      <c r="H152" s="60">
        <v>123.66</v>
      </c>
      <c r="I152" s="60">
        <v>50</v>
      </c>
      <c r="J152" s="61">
        <v>1083.1300000000001</v>
      </c>
      <c r="K152" s="61">
        <v>1147.29</v>
      </c>
      <c r="L152" s="60">
        <v>0</v>
      </c>
      <c r="M152" s="60">
        <v>0</v>
      </c>
      <c r="N152" s="60">
        <v>0</v>
      </c>
      <c r="O152" s="60">
        <v>200</v>
      </c>
      <c r="P152" s="60">
        <v>9350.2000000000007</v>
      </c>
      <c r="Q152" s="52">
        <v>0</v>
      </c>
      <c r="R152" s="60">
        <f>+SUM(H152:P152)</f>
        <v>11954.28</v>
      </c>
      <c r="S152" s="60">
        <f>SUM(G152+Q152-R152)</f>
        <v>25785.520000000004</v>
      </c>
    </row>
    <row r="153" spans="1:19" s="11" customFormat="1" ht="12" customHeight="1" x14ac:dyDescent="0.2">
      <c r="A153" s="27">
        <v>140</v>
      </c>
      <c r="B153" s="56" t="s">
        <v>151</v>
      </c>
      <c r="C153" s="56" t="s">
        <v>150</v>
      </c>
      <c r="D153" s="57" t="s">
        <v>29</v>
      </c>
      <c r="E153" s="56" t="s">
        <v>200</v>
      </c>
      <c r="F153" s="58" t="s">
        <v>26</v>
      </c>
      <c r="G153" s="59">
        <v>22060.5</v>
      </c>
      <c r="H153" s="66">
        <v>0</v>
      </c>
      <c r="I153" s="60">
        <v>290</v>
      </c>
      <c r="J153" s="61">
        <v>633.14</v>
      </c>
      <c r="K153" s="61">
        <v>670.64</v>
      </c>
      <c r="L153" s="60">
        <v>0</v>
      </c>
      <c r="M153" s="60">
        <v>0</v>
      </c>
      <c r="N153" s="60">
        <v>0</v>
      </c>
      <c r="O153" s="60">
        <v>0</v>
      </c>
      <c r="P153" s="60">
        <v>0</v>
      </c>
      <c r="Q153" s="52">
        <v>0</v>
      </c>
      <c r="R153" s="60">
        <f>+SUM(H153:P153)</f>
        <v>1593.78</v>
      </c>
      <c r="S153" s="60">
        <f>SUM(G153+Q153-R153)</f>
        <v>20466.72</v>
      </c>
    </row>
    <row r="154" spans="1:19" s="11" customFormat="1" ht="12" customHeight="1" x14ac:dyDescent="0.2">
      <c r="A154" s="27">
        <v>141</v>
      </c>
      <c r="B154" s="56" t="s">
        <v>238</v>
      </c>
      <c r="C154" s="56" t="s">
        <v>150</v>
      </c>
      <c r="D154" s="57" t="s">
        <v>29</v>
      </c>
      <c r="E154" s="56" t="s">
        <v>200</v>
      </c>
      <c r="F154" s="58" t="s">
        <v>26</v>
      </c>
      <c r="G154" s="59">
        <v>25000</v>
      </c>
      <c r="H154" s="60">
        <v>0</v>
      </c>
      <c r="I154" s="60">
        <v>50</v>
      </c>
      <c r="J154" s="61">
        <v>717.5</v>
      </c>
      <c r="K154" s="61">
        <v>760</v>
      </c>
      <c r="L154" s="60">
        <v>0</v>
      </c>
      <c r="M154" s="60">
        <v>0</v>
      </c>
      <c r="N154" s="60">
        <v>0</v>
      </c>
      <c r="O154" s="60">
        <v>200</v>
      </c>
      <c r="P154" s="60">
        <v>6992.41</v>
      </c>
      <c r="Q154" s="52">
        <v>0</v>
      </c>
      <c r="R154" s="60">
        <f>+SUM(H154:P154)</f>
        <v>8719.91</v>
      </c>
      <c r="S154" s="60">
        <f>SUM(G154+Q154-R154)</f>
        <v>16280.09</v>
      </c>
    </row>
    <row r="155" spans="1:19" s="11" customFormat="1" ht="12" customHeight="1" x14ac:dyDescent="0.2">
      <c r="A155" s="27">
        <v>142</v>
      </c>
      <c r="B155" s="56" t="s">
        <v>239</v>
      </c>
      <c r="C155" s="56" t="s">
        <v>150</v>
      </c>
      <c r="D155" s="57" t="s">
        <v>29</v>
      </c>
      <c r="E155" s="56" t="s">
        <v>200</v>
      </c>
      <c r="F155" s="58" t="s">
        <v>26</v>
      </c>
      <c r="G155" s="59">
        <v>32320</v>
      </c>
      <c r="H155" s="66">
        <v>0</v>
      </c>
      <c r="I155" s="60">
        <v>50</v>
      </c>
      <c r="J155" s="61">
        <v>927.58</v>
      </c>
      <c r="K155" s="61">
        <v>982.53</v>
      </c>
      <c r="L155" s="60">
        <v>2012.5174999999999</v>
      </c>
      <c r="M155" s="60">
        <v>0</v>
      </c>
      <c r="N155" s="60">
        <v>4980.42</v>
      </c>
      <c r="O155" s="60">
        <v>0</v>
      </c>
      <c r="P155" s="60">
        <v>8350.2000000000007</v>
      </c>
      <c r="Q155" s="52">
        <v>0</v>
      </c>
      <c r="R155" s="60">
        <f>+SUM(H155:P155)</f>
        <v>17303.247500000001</v>
      </c>
      <c r="S155" s="60">
        <f>SUM(G155+Q155-R155)</f>
        <v>15016.752499999999</v>
      </c>
    </row>
    <row r="156" spans="1:19" s="11" customFormat="1" ht="12" customHeight="1" x14ac:dyDescent="0.2">
      <c r="A156" s="27">
        <v>143</v>
      </c>
      <c r="B156" s="67" t="s">
        <v>152</v>
      </c>
      <c r="C156" s="57" t="s">
        <v>150</v>
      </c>
      <c r="D156" s="57" t="s">
        <v>29</v>
      </c>
      <c r="E156" s="56" t="s">
        <v>200</v>
      </c>
      <c r="F156" s="58" t="s">
        <v>26</v>
      </c>
      <c r="G156" s="59">
        <v>31500</v>
      </c>
      <c r="H156" s="60">
        <v>0</v>
      </c>
      <c r="I156" s="60">
        <v>90</v>
      </c>
      <c r="J156" s="61">
        <v>904.05</v>
      </c>
      <c r="K156" s="61">
        <v>957.6</v>
      </c>
      <c r="L156" s="60">
        <v>1259.08</v>
      </c>
      <c r="M156" s="60">
        <v>0</v>
      </c>
      <c r="N156" s="60">
        <v>10229.879999999999</v>
      </c>
      <c r="O156" s="60">
        <v>200</v>
      </c>
      <c r="P156" s="60">
        <v>1000</v>
      </c>
      <c r="Q156" s="52">
        <v>0</v>
      </c>
      <c r="R156" s="60">
        <f>+SUM(H156:P156)</f>
        <v>14640.609999999999</v>
      </c>
      <c r="S156" s="60">
        <f>SUM(G156+Q156-R156)</f>
        <v>16859.39</v>
      </c>
    </row>
    <row r="157" spans="1:19" s="11" customFormat="1" ht="12" customHeight="1" x14ac:dyDescent="0.2">
      <c r="A157" s="27">
        <v>144</v>
      </c>
      <c r="B157" s="62" t="s">
        <v>284</v>
      </c>
      <c r="C157" s="62" t="s">
        <v>132</v>
      </c>
      <c r="D157" s="62" t="s">
        <v>29</v>
      </c>
      <c r="E157" s="63" t="s">
        <v>200</v>
      </c>
      <c r="F157" s="64" t="s">
        <v>26</v>
      </c>
      <c r="G157" s="60">
        <v>55000</v>
      </c>
      <c r="H157" s="60">
        <v>2559.6799999999998</v>
      </c>
      <c r="I157" s="60">
        <v>50</v>
      </c>
      <c r="J157" s="61">
        <v>1578.5</v>
      </c>
      <c r="K157" s="61">
        <v>1672</v>
      </c>
      <c r="L157" s="60">
        <v>0</v>
      </c>
      <c r="M157" s="60">
        <v>0</v>
      </c>
      <c r="N157" s="60">
        <v>0</v>
      </c>
      <c r="O157" s="60">
        <v>200</v>
      </c>
      <c r="P157" s="60">
        <v>0</v>
      </c>
      <c r="Q157" s="52">
        <v>0</v>
      </c>
      <c r="R157" s="60">
        <f>+SUM(H157:P157)</f>
        <v>6060.18</v>
      </c>
      <c r="S157" s="60">
        <f>SUM(G157+Q157-R157)</f>
        <v>48939.82</v>
      </c>
    </row>
    <row r="158" spans="1:19" s="11" customFormat="1" ht="12" customHeight="1" x14ac:dyDescent="0.2">
      <c r="A158" s="27">
        <v>145</v>
      </c>
      <c r="B158" s="62" t="s">
        <v>153</v>
      </c>
      <c r="C158" s="62" t="s">
        <v>150</v>
      </c>
      <c r="D158" s="62" t="s">
        <v>29</v>
      </c>
      <c r="E158" s="63" t="s">
        <v>200</v>
      </c>
      <c r="F158" s="64" t="s">
        <v>26</v>
      </c>
      <c r="G158" s="59">
        <v>25000</v>
      </c>
      <c r="H158" s="60">
        <v>0</v>
      </c>
      <c r="I158" s="60">
        <v>50</v>
      </c>
      <c r="J158" s="61">
        <v>717.5</v>
      </c>
      <c r="K158" s="61">
        <v>760</v>
      </c>
      <c r="L158" s="60">
        <v>0</v>
      </c>
      <c r="M158" s="60">
        <v>0</v>
      </c>
      <c r="N158" s="60">
        <v>0</v>
      </c>
      <c r="O158" s="60">
        <v>0</v>
      </c>
      <c r="P158" s="60">
        <v>0</v>
      </c>
      <c r="Q158" s="52">
        <v>0</v>
      </c>
      <c r="R158" s="60">
        <f>+SUM(H158:P158)</f>
        <v>1527.5</v>
      </c>
      <c r="S158" s="60">
        <f>SUM(G158+Q158-R158)</f>
        <v>23472.5</v>
      </c>
    </row>
    <row r="159" spans="1:19" s="11" customFormat="1" ht="12" customHeight="1" x14ac:dyDescent="0.2">
      <c r="A159" s="27">
        <v>146</v>
      </c>
      <c r="B159" s="62" t="s">
        <v>154</v>
      </c>
      <c r="C159" s="62" t="s">
        <v>150</v>
      </c>
      <c r="D159" s="62" t="s">
        <v>29</v>
      </c>
      <c r="E159" s="63" t="s">
        <v>200</v>
      </c>
      <c r="F159" s="64" t="s">
        <v>26</v>
      </c>
      <c r="G159" s="59">
        <v>10000</v>
      </c>
      <c r="H159" s="60">
        <v>0</v>
      </c>
      <c r="I159" s="60">
        <v>50</v>
      </c>
      <c r="J159" s="61">
        <v>287</v>
      </c>
      <c r="K159" s="61">
        <v>304</v>
      </c>
      <c r="L159" s="60">
        <v>0</v>
      </c>
      <c r="M159" s="60">
        <v>0</v>
      </c>
      <c r="N159" s="60">
        <v>0</v>
      </c>
      <c r="O159" s="60">
        <v>0</v>
      </c>
      <c r="P159" s="60">
        <v>0</v>
      </c>
      <c r="Q159" s="52">
        <v>0</v>
      </c>
      <c r="R159" s="60">
        <f>+SUM(H159:P159)</f>
        <v>641</v>
      </c>
      <c r="S159" s="60">
        <f>SUM(G159+Q159-R159)</f>
        <v>9359</v>
      </c>
    </row>
    <row r="160" spans="1:19" s="11" customFormat="1" ht="12" customHeight="1" x14ac:dyDescent="0.2">
      <c r="A160" s="27">
        <v>147</v>
      </c>
      <c r="B160" s="62" t="s">
        <v>148</v>
      </c>
      <c r="C160" s="62" t="s">
        <v>67</v>
      </c>
      <c r="D160" s="62" t="s">
        <v>29</v>
      </c>
      <c r="E160" s="63" t="s">
        <v>200</v>
      </c>
      <c r="F160" s="64" t="s">
        <v>30</v>
      </c>
      <c r="G160" s="59">
        <v>32000</v>
      </c>
      <c r="H160" s="60">
        <v>0</v>
      </c>
      <c r="I160" s="60">
        <v>50</v>
      </c>
      <c r="J160" s="61">
        <v>918.4</v>
      </c>
      <c r="K160" s="61">
        <v>972.8</v>
      </c>
      <c r="L160" s="60">
        <v>0</v>
      </c>
      <c r="M160" s="60">
        <v>0</v>
      </c>
      <c r="N160" s="60">
        <v>0</v>
      </c>
      <c r="O160" s="60">
        <v>200</v>
      </c>
      <c r="P160" s="60">
        <v>13425.62</v>
      </c>
      <c r="Q160" s="52">
        <v>0</v>
      </c>
      <c r="R160" s="60">
        <f>+SUM(H160:P160)</f>
        <v>15566.82</v>
      </c>
      <c r="S160" s="60">
        <f>SUM(G160+Q160-R160)</f>
        <v>16433.18</v>
      </c>
    </row>
    <row r="161" spans="1:19" s="11" customFormat="1" ht="12" customHeight="1" x14ac:dyDescent="0.2">
      <c r="A161" s="27">
        <v>148</v>
      </c>
      <c r="B161" s="62" t="s">
        <v>296</v>
      </c>
      <c r="C161" s="62" t="s">
        <v>150</v>
      </c>
      <c r="D161" s="62" t="s">
        <v>29</v>
      </c>
      <c r="E161" s="63" t="s">
        <v>200</v>
      </c>
      <c r="F161" s="64" t="s">
        <v>26</v>
      </c>
      <c r="G161" s="59">
        <v>25000</v>
      </c>
      <c r="H161" s="60">
        <v>0</v>
      </c>
      <c r="I161" s="60">
        <v>50</v>
      </c>
      <c r="J161" s="61">
        <v>717.5</v>
      </c>
      <c r="K161" s="61">
        <v>760</v>
      </c>
      <c r="L161" s="60">
        <v>0</v>
      </c>
      <c r="M161" s="52">
        <v>0</v>
      </c>
      <c r="N161" s="60">
        <v>0</v>
      </c>
      <c r="O161" s="60">
        <v>200</v>
      </c>
      <c r="P161" s="60">
        <v>5578.62</v>
      </c>
      <c r="Q161" s="52">
        <v>0</v>
      </c>
      <c r="R161" s="60">
        <f>+SUM(H161:P161)</f>
        <v>7306.12</v>
      </c>
      <c r="S161" s="60">
        <f>SUM(G161+Q161-R161)</f>
        <v>17693.88</v>
      </c>
    </row>
    <row r="162" spans="1:19" s="11" customFormat="1" ht="12" customHeight="1" x14ac:dyDescent="0.2">
      <c r="A162" s="27">
        <v>149</v>
      </c>
      <c r="B162" s="62" t="s">
        <v>155</v>
      </c>
      <c r="C162" s="62" t="s">
        <v>150</v>
      </c>
      <c r="D162" s="62" t="s">
        <v>29</v>
      </c>
      <c r="E162" s="63" t="s">
        <v>200</v>
      </c>
      <c r="F162" s="64" t="s">
        <v>26</v>
      </c>
      <c r="G162" s="59">
        <v>25000</v>
      </c>
      <c r="H162" s="60">
        <v>0</v>
      </c>
      <c r="I162" s="60">
        <v>50</v>
      </c>
      <c r="J162" s="61">
        <v>717.5</v>
      </c>
      <c r="K162" s="61">
        <v>760</v>
      </c>
      <c r="L162" s="60">
        <v>0</v>
      </c>
      <c r="M162" s="60">
        <v>0</v>
      </c>
      <c r="N162" s="60">
        <v>4951.6400000000003</v>
      </c>
      <c r="O162" s="60">
        <v>200</v>
      </c>
      <c r="P162" s="60">
        <v>5756.42</v>
      </c>
      <c r="Q162" s="52">
        <v>0</v>
      </c>
      <c r="R162" s="60">
        <f>+SUM(H162:P162)</f>
        <v>12435.560000000001</v>
      </c>
      <c r="S162" s="60">
        <f>SUM(G162+Q162-R162)</f>
        <v>12564.439999999999</v>
      </c>
    </row>
    <row r="163" spans="1:19" s="11" customFormat="1" ht="12" customHeight="1" x14ac:dyDescent="0.2">
      <c r="A163" s="27">
        <v>150</v>
      </c>
      <c r="B163" s="62" t="s">
        <v>320</v>
      </c>
      <c r="C163" s="62" t="s">
        <v>150</v>
      </c>
      <c r="D163" s="62" t="s">
        <v>29</v>
      </c>
      <c r="E163" s="63" t="s">
        <v>200</v>
      </c>
      <c r="F163" s="64" t="s">
        <v>26</v>
      </c>
      <c r="G163" s="59">
        <v>25000</v>
      </c>
      <c r="H163" s="66">
        <v>0</v>
      </c>
      <c r="I163" s="60">
        <v>50</v>
      </c>
      <c r="J163" s="61">
        <v>717.5</v>
      </c>
      <c r="K163" s="61">
        <v>760</v>
      </c>
      <c r="L163" s="60">
        <v>0</v>
      </c>
      <c r="M163" s="60">
        <v>0</v>
      </c>
      <c r="N163" s="60">
        <v>0</v>
      </c>
      <c r="O163" s="60">
        <v>0</v>
      </c>
      <c r="P163" s="60">
        <v>1000</v>
      </c>
      <c r="Q163" s="52">
        <v>432.62574988463314</v>
      </c>
      <c r="R163" s="60">
        <f>+SUM(H163:P163)</f>
        <v>2527.5</v>
      </c>
      <c r="S163" s="60">
        <f>SUM(G163+Q163-R163)</f>
        <v>22905.125749884632</v>
      </c>
    </row>
    <row r="164" spans="1:19" s="11" customFormat="1" ht="12" customHeight="1" x14ac:dyDescent="0.2">
      <c r="A164" s="27">
        <v>151</v>
      </c>
      <c r="B164" s="62" t="s">
        <v>156</v>
      </c>
      <c r="C164" s="62" t="s">
        <v>265</v>
      </c>
      <c r="D164" s="62" t="s">
        <v>29</v>
      </c>
      <c r="E164" s="63" t="s">
        <v>234</v>
      </c>
      <c r="F164" s="64" t="s">
        <v>26</v>
      </c>
      <c r="G164" s="59">
        <v>90000</v>
      </c>
      <c r="H164" s="60">
        <v>9753.1200000000008</v>
      </c>
      <c r="I164" s="60">
        <v>50</v>
      </c>
      <c r="J164" s="61">
        <v>2583</v>
      </c>
      <c r="K164" s="61">
        <v>2736</v>
      </c>
      <c r="L164" s="60">
        <v>1764.72</v>
      </c>
      <c r="M164" s="60">
        <v>0</v>
      </c>
      <c r="N164" s="60">
        <v>0</v>
      </c>
      <c r="O164" s="60">
        <v>200</v>
      </c>
      <c r="P164" s="60">
        <v>8524.5499999999993</v>
      </c>
      <c r="Q164" s="52">
        <v>0</v>
      </c>
      <c r="R164" s="60">
        <f>+SUM(H164:P164)</f>
        <v>25611.39</v>
      </c>
      <c r="S164" s="60">
        <f>SUM(G164+Q164-R164)</f>
        <v>64388.61</v>
      </c>
    </row>
    <row r="165" spans="1:19" s="11" customFormat="1" ht="12" customHeight="1" x14ac:dyDescent="0.2">
      <c r="A165" s="27">
        <v>152</v>
      </c>
      <c r="B165" s="56" t="s">
        <v>233</v>
      </c>
      <c r="C165" s="56" t="s">
        <v>157</v>
      </c>
      <c r="D165" s="57" t="s">
        <v>29</v>
      </c>
      <c r="E165" s="56" t="s">
        <v>234</v>
      </c>
      <c r="F165" s="58" t="s">
        <v>26</v>
      </c>
      <c r="G165" s="59">
        <v>25000</v>
      </c>
      <c r="H165" s="66">
        <v>0</v>
      </c>
      <c r="I165" s="60">
        <v>50</v>
      </c>
      <c r="J165" s="61">
        <v>717.5</v>
      </c>
      <c r="K165" s="61">
        <v>760</v>
      </c>
      <c r="L165" s="60">
        <v>0</v>
      </c>
      <c r="M165" s="60">
        <v>0</v>
      </c>
      <c r="N165" s="60">
        <v>0</v>
      </c>
      <c r="O165" s="60">
        <v>200</v>
      </c>
      <c r="P165" s="60">
        <v>500</v>
      </c>
      <c r="Q165" s="52">
        <v>0</v>
      </c>
      <c r="R165" s="60">
        <f>+SUM(H165:P165)</f>
        <v>2227.5</v>
      </c>
      <c r="S165" s="60">
        <f>SUM(G165+Q165-R165)</f>
        <v>22772.5</v>
      </c>
    </row>
    <row r="166" spans="1:19" s="11" customFormat="1" ht="12" customHeight="1" x14ac:dyDescent="0.2">
      <c r="A166" s="27">
        <v>153</v>
      </c>
      <c r="B166" s="67" t="s">
        <v>158</v>
      </c>
      <c r="C166" s="57" t="s">
        <v>157</v>
      </c>
      <c r="D166" s="57" t="s">
        <v>29</v>
      </c>
      <c r="E166" s="56" t="s">
        <v>234</v>
      </c>
      <c r="F166" s="58" t="s">
        <v>26</v>
      </c>
      <c r="G166" s="59">
        <v>31500</v>
      </c>
      <c r="H166" s="61">
        <v>0</v>
      </c>
      <c r="I166" s="60">
        <v>50</v>
      </c>
      <c r="J166" s="61">
        <v>904.05</v>
      </c>
      <c r="K166" s="73">
        <v>957.6</v>
      </c>
      <c r="L166" s="60">
        <v>505.64</v>
      </c>
      <c r="M166" s="60">
        <f>1715.46</f>
        <v>1715.46</v>
      </c>
      <c r="N166" s="60">
        <v>0</v>
      </c>
      <c r="O166" s="60">
        <v>0</v>
      </c>
      <c r="P166" s="60">
        <v>0</v>
      </c>
      <c r="Q166" s="52">
        <v>0</v>
      </c>
      <c r="R166" s="60">
        <f>+SUM(H166:P166)</f>
        <v>4132.75</v>
      </c>
      <c r="S166" s="60">
        <f>SUM(G166+Q166-R166)</f>
        <v>27367.25</v>
      </c>
    </row>
    <row r="167" spans="1:19" s="11" customFormat="1" ht="12" customHeight="1" x14ac:dyDescent="0.2">
      <c r="A167" s="27">
        <v>154</v>
      </c>
      <c r="B167" s="67" t="s">
        <v>248</v>
      </c>
      <c r="C167" s="57" t="s">
        <v>41</v>
      </c>
      <c r="D167" s="57" t="s">
        <v>33</v>
      </c>
      <c r="E167" s="56" t="s">
        <v>234</v>
      </c>
      <c r="F167" s="58" t="s">
        <v>30</v>
      </c>
      <c r="G167" s="59">
        <v>95000</v>
      </c>
      <c r="H167" s="66">
        <v>10929.24</v>
      </c>
      <c r="I167" s="60">
        <v>50</v>
      </c>
      <c r="J167" s="61">
        <v>2726.5</v>
      </c>
      <c r="K167" s="61">
        <v>2888</v>
      </c>
      <c r="L167" s="60">
        <v>4025.04</v>
      </c>
      <c r="M167" s="60">
        <v>0</v>
      </c>
      <c r="N167" s="60">
        <v>0</v>
      </c>
      <c r="O167" s="60">
        <v>200</v>
      </c>
      <c r="P167" s="60">
        <v>0</v>
      </c>
      <c r="Q167" s="52">
        <v>0</v>
      </c>
      <c r="R167" s="60">
        <f>+SUM(H167:P167)</f>
        <v>20818.78</v>
      </c>
      <c r="S167" s="60">
        <f>SUM(G167+Q167-R167)</f>
        <v>74181.22</v>
      </c>
    </row>
    <row r="168" spans="1:19" s="11" customFormat="1" ht="12" customHeight="1" x14ac:dyDescent="0.2">
      <c r="A168" s="27">
        <v>155</v>
      </c>
      <c r="B168" s="62" t="s">
        <v>274</v>
      </c>
      <c r="C168" s="62" t="s">
        <v>157</v>
      </c>
      <c r="D168" s="62" t="s">
        <v>29</v>
      </c>
      <c r="E168" s="63" t="s">
        <v>234</v>
      </c>
      <c r="F168" s="64" t="s">
        <v>26</v>
      </c>
      <c r="G168" s="59">
        <v>30000</v>
      </c>
      <c r="H168" s="60">
        <v>0</v>
      </c>
      <c r="I168" s="60">
        <v>50</v>
      </c>
      <c r="J168" s="61">
        <v>861</v>
      </c>
      <c r="K168" s="61">
        <v>912</v>
      </c>
      <c r="L168" s="60">
        <v>0</v>
      </c>
      <c r="M168" s="60">
        <v>0</v>
      </c>
      <c r="N168" s="60">
        <v>3631.64</v>
      </c>
      <c r="O168" s="60">
        <v>200</v>
      </c>
      <c r="P168" s="60">
        <v>0</v>
      </c>
      <c r="Q168" s="52">
        <v>0</v>
      </c>
      <c r="R168" s="60">
        <f>+SUM(H168:P168)</f>
        <v>5654.6399999999994</v>
      </c>
      <c r="S168" s="60">
        <f>SUM(G168+Q168-R168)</f>
        <v>24345.360000000001</v>
      </c>
    </row>
    <row r="169" spans="1:19" s="11" customFormat="1" ht="12" customHeight="1" x14ac:dyDescent="0.2">
      <c r="A169" s="27">
        <v>156</v>
      </c>
      <c r="B169" s="62" t="s">
        <v>159</v>
      </c>
      <c r="C169" s="62" t="s">
        <v>157</v>
      </c>
      <c r="D169" s="62" t="s">
        <v>29</v>
      </c>
      <c r="E169" s="63" t="s">
        <v>234</v>
      </c>
      <c r="F169" s="64" t="s">
        <v>26</v>
      </c>
      <c r="G169" s="59">
        <v>25000</v>
      </c>
      <c r="H169" s="60">
        <v>0</v>
      </c>
      <c r="I169" s="60">
        <v>50</v>
      </c>
      <c r="J169" s="61">
        <v>717.5</v>
      </c>
      <c r="K169" s="61">
        <v>760</v>
      </c>
      <c r="L169" s="60">
        <v>0</v>
      </c>
      <c r="M169" s="60">
        <v>0</v>
      </c>
      <c r="N169" s="60">
        <v>2724.17</v>
      </c>
      <c r="O169" s="60">
        <v>200</v>
      </c>
      <c r="P169" s="60">
        <v>8781.49</v>
      </c>
      <c r="Q169" s="52">
        <v>6748.9616982002772</v>
      </c>
      <c r="R169" s="60">
        <f>+SUM(H169:P169)</f>
        <v>13233.16</v>
      </c>
      <c r="S169" s="60">
        <f>SUM(G169+Q169-R169)</f>
        <v>18515.801698200277</v>
      </c>
    </row>
    <row r="170" spans="1:19" s="11" customFormat="1" ht="12" customHeight="1" x14ac:dyDescent="0.2">
      <c r="A170" s="27">
        <v>157</v>
      </c>
      <c r="B170" s="62" t="s">
        <v>160</v>
      </c>
      <c r="C170" s="62" t="s">
        <v>157</v>
      </c>
      <c r="D170" s="62" t="s">
        <v>29</v>
      </c>
      <c r="E170" s="63" t="s">
        <v>234</v>
      </c>
      <c r="F170" s="64" t="s">
        <v>26</v>
      </c>
      <c r="G170" s="59">
        <v>25000</v>
      </c>
      <c r="H170" s="66">
        <v>0</v>
      </c>
      <c r="I170" s="60">
        <v>50</v>
      </c>
      <c r="J170" s="61">
        <v>717.5</v>
      </c>
      <c r="K170" s="61">
        <v>760</v>
      </c>
      <c r="L170" s="60">
        <v>0</v>
      </c>
      <c r="M170" s="60">
        <v>0</v>
      </c>
      <c r="N170" s="60">
        <v>0</v>
      </c>
      <c r="O170" s="60">
        <v>0</v>
      </c>
      <c r="P170" s="60">
        <v>0</v>
      </c>
      <c r="Q170" s="52">
        <v>0</v>
      </c>
      <c r="R170" s="60">
        <f>+SUM(H170:P170)</f>
        <v>1527.5</v>
      </c>
      <c r="S170" s="60">
        <f>SUM(G170+Q170-R170)</f>
        <v>23472.5</v>
      </c>
    </row>
    <row r="171" spans="1:19" s="11" customFormat="1" ht="12" customHeight="1" x14ac:dyDescent="0.2">
      <c r="A171" s="27">
        <v>158</v>
      </c>
      <c r="B171" s="62" t="s">
        <v>293</v>
      </c>
      <c r="C171" s="62" t="s">
        <v>157</v>
      </c>
      <c r="D171" s="62" t="s">
        <v>29</v>
      </c>
      <c r="E171" s="63" t="s">
        <v>234</v>
      </c>
      <c r="F171" s="64" t="s">
        <v>26</v>
      </c>
      <c r="G171" s="59">
        <v>25000</v>
      </c>
      <c r="H171" s="66">
        <v>0</v>
      </c>
      <c r="I171" s="60">
        <v>50</v>
      </c>
      <c r="J171" s="61">
        <v>717.5</v>
      </c>
      <c r="K171" s="61">
        <v>760</v>
      </c>
      <c r="L171" s="60">
        <v>0</v>
      </c>
      <c r="M171" s="60">
        <v>0</v>
      </c>
      <c r="N171" s="60">
        <v>3111</v>
      </c>
      <c r="O171" s="60">
        <v>200</v>
      </c>
      <c r="P171" s="60">
        <v>1000</v>
      </c>
      <c r="Q171" s="52">
        <v>0</v>
      </c>
      <c r="R171" s="60">
        <f>+SUM(H171:P171)</f>
        <v>5838.5</v>
      </c>
      <c r="S171" s="60">
        <f>SUM(G171+Q171-R171)</f>
        <v>19161.5</v>
      </c>
    </row>
    <row r="172" spans="1:19" s="11" customFormat="1" ht="12" customHeight="1" x14ac:dyDescent="0.2">
      <c r="A172" s="27">
        <v>159</v>
      </c>
      <c r="B172" s="62" t="s">
        <v>161</v>
      </c>
      <c r="C172" s="62" t="s">
        <v>157</v>
      </c>
      <c r="D172" s="62" t="s">
        <v>29</v>
      </c>
      <c r="E172" s="63" t="s">
        <v>234</v>
      </c>
      <c r="F172" s="64" t="s">
        <v>26</v>
      </c>
      <c r="G172" s="59">
        <v>25000</v>
      </c>
      <c r="H172" s="60">
        <v>0</v>
      </c>
      <c r="I172" s="60">
        <v>50</v>
      </c>
      <c r="J172" s="61">
        <v>717.5</v>
      </c>
      <c r="K172" s="61">
        <v>760</v>
      </c>
      <c r="L172" s="60">
        <v>1011.29</v>
      </c>
      <c r="M172" s="60">
        <v>0</v>
      </c>
      <c r="N172" s="60">
        <v>5247.08</v>
      </c>
      <c r="O172" s="60">
        <v>200</v>
      </c>
      <c r="P172" s="60">
        <v>5857.12</v>
      </c>
      <c r="Q172" s="52">
        <v>0</v>
      </c>
      <c r="R172" s="60">
        <f>+SUM(H172:P172)</f>
        <v>13842.99</v>
      </c>
      <c r="S172" s="60">
        <f>SUM(G172+Q172-R172)</f>
        <v>11157.01</v>
      </c>
    </row>
    <row r="173" spans="1:19" s="11" customFormat="1" ht="12" customHeight="1" x14ac:dyDescent="0.2">
      <c r="A173" s="27">
        <v>160</v>
      </c>
      <c r="B173" s="63" t="s">
        <v>187</v>
      </c>
      <c r="C173" s="63" t="s">
        <v>157</v>
      </c>
      <c r="D173" s="62" t="s">
        <v>29</v>
      </c>
      <c r="E173" s="63" t="s">
        <v>234</v>
      </c>
      <c r="F173" s="64" t="s">
        <v>26</v>
      </c>
      <c r="G173" s="60">
        <v>25000</v>
      </c>
      <c r="H173" s="60">
        <v>0</v>
      </c>
      <c r="I173" s="60">
        <v>50</v>
      </c>
      <c r="J173" s="61">
        <v>717.5</v>
      </c>
      <c r="K173" s="61">
        <v>760</v>
      </c>
      <c r="L173" s="60">
        <v>0</v>
      </c>
      <c r="M173" s="60">
        <v>0</v>
      </c>
      <c r="N173" s="60">
        <v>0</v>
      </c>
      <c r="O173" s="60">
        <v>200</v>
      </c>
      <c r="P173" s="60">
        <v>6992.41</v>
      </c>
      <c r="Q173" s="52">
        <v>0</v>
      </c>
      <c r="R173" s="60">
        <f>+SUM(H173:P173)</f>
        <v>8719.91</v>
      </c>
      <c r="S173" s="60">
        <f>SUM(G173+Q173-R173)</f>
        <v>16280.09</v>
      </c>
    </row>
    <row r="174" spans="1:19" s="11" customFormat="1" ht="12" customHeight="1" x14ac:dyDescent="0.2">
      <c r="A174" s="27">
        <v>161</v>
      </c>
      <c r="B174" s="62" t="s">
        <v>300</v>
      </c>
      <c r="C174" s="62" t="s">
        <v>301</v>
      </c>
      <c r="D174" s="62" t="s">
        <v>29</v>
      </c>
      <c r="E174" s="63" t="s">
        <v>162</v>
      </c>
      <c r="F174" s="64" t="s">
        <v>30</v>
      </c>
      <c r="G174" s="59">
        <v>90000</v>
      </c>
      <c r="H174" s="60">
        <v>9753.1200000000008</v>
      </c>
      <c r="I174" s="60">
        <v>50</v>
      </c>
      <c r="J174" s="61">
        <v>2583</v>
      </c>
      <c r="K174" s="61">
        <v>2736</v>
      </c>
      <c r="L174" s="60">
        <v>1259.0899999999999</v>
      </c>
      <c r="M174" s="60">
        <v>0</v>
      </c>
      <c r="N174" s="60">
        <v>0</v>
      </c>
      <c r="O174" s="60">
        <v>200</v>
      </c>
      <c r="P174" s="60">
        <v>0</v>
      </c>
      <c r="Q174" s="60">
        <v>0</v>
      </c>
      <c r="R174" s="60">
        <f>+SUM(H174:P174)</f>
        <v>16581.21</v>
      </c>
      <c r="S174" s="60">
        <f>SUM(G174+Q174-R174)</f>
        <v>73418.790000000008</v>
      </c>
    </row>
    <row r="175" spans="1:19" s="11" customFormat="1" ht="12" customHeight="1" x14ac:dyDescent="0.2">
      <c r="A175" s="27">
        <v>162</v>
      </c>
      <c r="B175" s="56" t="s">
        <v>163</v>
      </c>
      <c r="C175" s="56" t="s">
        <v>164</v>
      </c>
      <c r="D175" s="57" t="s">
        <v>29</v>
      </c>
      <c r="E175" s="56" t="s">
        <v>162</v>
      </c>
      <c r="F175" s="58" t="s">
        <v>26</v>
      </c>
      <c r="G175" s="59">
        <v>25000</v>
      </c>
      <c r="H175" s="60">
        <v>0</v>
      </c>
      <c r="I175" s="60">
        <v>170</v>
      </c>
      <c r="J175" s="61">
        <v>717.5</v>
      </c>
      <c r="K175" s="61">
        <v>760</v>
      </c>
      <c r="L175" s="60">
        <v>0</v>
      </c>
      <c r="M175" s="60">
        <v>0</v>
      </c>
      <c r="N175" s="60">
        <v>0</v>
      </c>
      <c r="O175" s="60">
        <v>0</v>
      </c>
      <c r="P175" s="60">
        <v>2000</v>
      </c>
      <c r="Q175" s="60">
        <v>0</v>
      </c>
      <c r="R175" s="60">
        <f>+SUM(H175:P175)</f>
        <v>3647.5</v>
      </c>
      <c r="S175" s="60">
        <f>SUM(G175+Q175-R175)</f>
        <v>21352.5</v>
      </c>
    </row>
    <row r="176" spans="1:19" s="11" customFormat="1" ht="12" customHeight="1" x14ac:dyDescent="0.2">
      <c r="A176" s="27">
        <v>163</v>
      </c>
      <c r="B176" s="56" t="s">
        <v>213</v>
      </c>
      <c r="C176" s="57" t="s">
        <v>165</v>
      </c>
      <c r="D176" s="57" t="s">
        <v>33</v>
      </c>
      <c r="E176" s="56" t="s">
        <v>162</v>
      </c>
      <c r="F176" s="58" t="s">
        <v>26</v>
      </c>
      <c r="G176" s="59">
        <v>47000</v>
      </c>
      <c r="H176" s="60">
        <v>1430.596</v>
      </c>
      <c r="I176" s="60">
        <v>90</v>
      </c>
      <c r="J176" s="61">
        <v>1348.9</v>
      </c>
      <c r="K176" s="61">
        <v>1428.8</v>
      </c>
      <c r="L176" s="60">
        <v>0</v>
      </c>
      <c r="M176" s="60">
        <v>0</v>
      </c>
      <c r="N176" s="60">
        <v>0</v>
      </c>
      <c r="O176" s="60">
        <v>0</v>
      </c>
      <c r="P176" s="60">
        <v>0</v>
      </c>
      <c r="Q176" s="60">
        <v>0</v>
      </c>
      <c r="R176" s="60">
        <f>+SUM(H176:P176)</f>
        <v>4298.2960000000003</v>
      </c>
      <c r="S176" s="60">
        <f>SUM(G176+Q176-R176)</f>
        <v>42701.703999999998</v>
      </c>
    </row>
    <row r="177" spans="1:19" s="11" customFormat="1" ht="12" customHeight="1" x14ac:dyDescent="0.2">
      <c r="A177" s="27">
        <v>164</v>
      </c>
      <c r="B177" s="56" t="s">
        <v>166</v>
      </c>
      <c r="C177" s="56" t="s">
        <v>41</v>
      </c>
      <c r="D177" s="57" t="s">
        <v>33</v>
      </c>
      <c r="E177" s="56" t="s">
        <v>162</v>
      </c>
      <c r="F177" s="58" t="s">
        <v>30</v>
      </c>
      <c r="G177" s="59">
        <v>40000</v>
      </c>
      <c r="H177" s="60">
        <v>442.65</v>
      </c>
      <c r="I177" s="60">
        <v>50</v>
      </c>
      <c r="J177" s="61">
        <v>1148</v>
      </c>
      <c r="K177" s="61">
        <v>1216</v>
      </c>
      <c r="L177" s="60">
        <v>4282.88</v>
      </c>
      <c r="M177" s="60">
        <v>0</v>
      </c>
      <c r="N177" s="60">
        <v>0</v>
      </c>
      <c r="O177" s="60">
        <v>200</v>
      </c>
      <c r="P177" s="60">
        <v>13752.54</v>
      </c>
      <c r="Q177" s="60">
        <v>0</v>
      </c>
      <c r="R177" s="60">
        <f>+SUM(H177:P177)</f>
        <v>21092.07</v>
      </c>
      <c r="S177" s="60">
        <f>SUM(G177+Q177-R177)</f>
        <v>18907.93</v>
      </c>
    </row>
    <row r="178" spans="1:19" s="11" customFormat="1" ht="12" customHeight="1" x14ac:dyDescent="0.2">
      <c r="A178" s="27">
        <v>165</v>
      </c>
      <c r="B178" s="69" t="s">
        <v>167</v>
      </c>
      <c r="C178" s="62" t="s">
        <v>168</v>
      </c>
      <c r="D178" s="62" t="s">
        <v>29</v>
      </c>
      <c r="E178" s="63" t="s">
        <v>162</v>
      </c>
      <c r="F178" s="64" t="s">
        <v>26</v>
      </c>
      <c r="G178" s="60">
        <v>40000</v>
      </c>
      <c r="H178" s="60">
        <v>442.65</v>
      </c>
      <c r="I178" s="60">
        <v>50</v>
      </c>
      <c r="J178" s="61">
        <v>1148</v>
      </c>
      <c r="K178" s="61">
        <v>1216</v>
      </c>
      <c r="L178" s="60">
        <v>0</v>
      </c>
      <c r="M178" s="60">
        <v>0</v>
      </c>
      <c r="N178" s="60">
        <v>0</v>
      </c>
      <c r="O178" s="60">
        <v>200</v>
      </c>
      <c r="P178" s="60">
        <v>6900.13</v>
      </c>
      <c r="Q178" s="60">
        <v>0</v>
      </c>
      <c r="R178" s="60">
        <f>+SUM(H178:P178)</f>
        <v>9956.7800000000007</v>
      </c>
      <c r="S178" s="60">
        <f>SUM(G178+Q178-R178)</f>
        <v>30043.22</v>
      </c>
    </row>
    <row r="179" spans="1:19" s="11" customFormat="1" ht="12" customHeight="1" x14ac:dyDescent="0.2">
      <c r="A179" s="27">
        <v>166</v>
      </c>
      <c r="B179" s="62" t="s">
        <v>285</v>
      </c>
      <c r="C179" s="62" t="s">
        <v>132</v>
      </c>
      <c r="D179" s="62" t="s">
        <v>29</v>
      </c>
      <c r="E179" s="63" t="s">
        <v>162</v>
      </c>
      <c r="F179" s="64" t="s">
        <v>26</v>
      </c>
      <c r="G179" s="59">
        <v>34000</v>
      </c>
      <c r="H179" s="60">
        <v>0</v>
      </c>
      <c r="I179" s="60">
        <v>50</v>
      </c>
      <c r="J179" s="61">
        <v>975.8</v>
      </c>
      <c r="K179" s="61">
        <v>1033.5999999999999</v>
      </c>
      <c r="L179" s="60">
        <v>0</v>
      </c>
      <c r="M179" s="60">
        <v>0</v>
      </c>
      <c r="N179" s="60">
        <v>0</v>
      </c>
      <c r="O179" s="60">
        <v>0</v>
      </c>
      <c r="P179" s="60">
        <v>0</v>
      </c>
      <c r="Q179" s="60">
        <v>0</v>
      </c>
      <c r="R179" s="60">
        <f>+SUM(H179:P179)</f>
        <v>2059.3999999999996</v>
      </c>
      <c r="S179" s="60">
        <f>SUM(G179+Q179-R179)</f>
        <v>31940.6</v>
      </c>
    </row>
    <row r="180" spans="1:19" s="11" customFormat="1" ht="12" customHeight="1" x14ac:dyDescent="0.2">
      <c r="A180" s="27">
        <v>167</v>
      </c>
      <c r="B180" s="62" t="s">
        <v>169</v>
      </c>
      <c r="C180" s="62" t="s">
        <v>271</v>
      </c>
      <c r="D180" s="62" t="s">
        <v>29</v>
      </c>
      <c r="E180" s="63" t="s">
        <v>264</v>
      </c>
      <c r="F180" s="64" t="s">
        <v>30</v>
      </c>
      <c r="G180" s="59">
        <v>90000</v>
      </c>
      <c r="H180" s="66">
        <v>9753.1200000000008</v>
      </c>
      <c r="I180" s="60">
        <v>50</v>
      </c>
      <c r="J180" s="61">
        <v>2583</v>
      </c>
      <c r="K180" s="61">
        <v>2736</v>
      </c>
      <c r="L180" s="60">
        <v>0</v>
      </c>
      <c r="M180" s="60">
        <v>0</v>
      </c>
      <c r="N180" s="60">
        <v>0</v>
      </c>
      <c r="O180" s="60">
        <v>200</v>
      </c>
      <c r="P180" s="60">
        <v>21190.629999999997</v>
      </c>
      <c r="Q180" s="60">
        <v>0</v>
      </c>
      <c r="R180" s="60">
        <f>+SUM(H180:P180)</f>
        <v>36512.75</v>
      </c>
      <c r="S180" s="60">
        <f>SUM(G180+Q180-R180)</f>
        <v>53487.25</v>
      </c>
    </row>
    <row r="181" spans="1:19" s="11" customFormat="1" ht="12" customHeight="1" x14ac:dyDescent="0.2">
      <c r="A181" s="27">
        <v>168</v>
      </c>
      <c r="B181" s="56" t="s">
        <v>196</v>
      </c>
      <c r="C181" s="56" t="s">
        <v>35</v>
      </c>
      <c r="D181" s="57" t="s">
        <v>29</v>
      </c>
      <c r="E181" s="56" t="s">
        <v>170</v>
      </c>
      <c r="F181" s="58" t="s">
        <v>26</v>
      </c>
      <c r="G181" s="59">
        <v>30070.91</v>
      </c>
      <c r="H181" s="66">
        <v>0</v>
      </c>
      <c r="I181" s="60">
        <v>130</v>
      </c>
      <c r="J181" s="61">
        <v>863.04</v>
      </c>
      <c r="K181" s="61">
        <v>914.16</v>
      </c>
      <c r="L181" s="60">
        <v>1259.08</v>
      </c>
      <c r="M181" s="60">
        <v>0</v>
      </c>
      <c r="N181" s="60">
        <v>456.97</v>
      </c>
      <c r="O181" s="60">
        <v>200</v>
      </c>
      <c r="P181" s="60">
        <v>10411.66</v>
      </c>
      <c r="Q181" s="60">
        <v>0</v>
      </c>
      <c r="R181" s="60">
        <f>+SUM(H181:P181)</f>
        <v>14234.91</v>
      </c>
      <c r="S181" s="60">
        <f>SUM(G181+Q181-R181)</f>
        <v>15836</v>
      </c>
    </row>
    <row r="182" spans="1:19" s="11" customFormat="1" ht="12" customHeight="1" x14ac:dyDescent="0.2">
      <c r="A182" s="27">
        <v>169</v>
      </c>
      <c r="B182" s="56" t="s">
        <v>224</v>
      </c>
      <c r="C182" s="56" t="s">
        <v>171</v>
      </c>
      <c r="D182" s="57" t="s">
        <v>29</v>
      </c>
      <c r="E182" s="56" t="s">
        <v>170</v>
      </c>
      <c r="F182" s="58" t="s">
        <v>26</v>
      </c>
      <c r="G182" s="59">
        <v>40000</v>
      </c>
      <c r="H182" s="60">
        <v>442.65</v>
      </c>
      <c r="I182" s="60">
        <v>90</v>
      </c>
      <c r="J182" s="61">
        <v>1148</v>
      </c>
      <c r="K182" s="61">
        <v>1216</v>
      </c>
      <c r="L182" s="60">
        <v>3519.39</v>
      </c>
      <c r="M182" s="60">
        <v>0</v>
      </c>
      <c r="N182" s="60">
        <v>0</v>
      </c>
      <c r="O182" s="60">
        <v>200</v>
      </c>
      <c r="P182" s="60">
        <v>0</v>
      </c>
      <c r="Q182" s="60">
        <v>0</v>
      </c>
      <c r="R182" s="60">
        <f>+SUM(H182:P182)</f>
        <v>6616.04</v>
      </c>
      <c r="S182" s="60">
        <f>SUM(G182+Q182-R182)</f>
        <v>33383.96</v>
      </c>
    </row>
    <row r="183" spans="1:19" s="11" customFormat="1" ht="12" customHeight="1" x14ac:dyDescent="0.2">
      <c r="A183" s="27">
        <v>170</v>
      </c>
      <c r="B183" s="56" t="s">
        <v>172</v>
      </c>
      <c r="C183" s="56" t="s">
        <v>171</v>
      </c>
      <c r="D183" s="57" t="s">
        <v>29</v>
      </c>
      <c r="E183" s="56" t="s">
        <v>170</v>
      </c>
      <c r="F183" s="58" t="s">
        <v>26</v>
      </c>
      <c r="G183" s="59">
        <v>40000</v>
      </c>
      <c r="H183" s="61">
        <v>185.33</v>
      </c>
      <c r="I183" s="60">
        <v>50</v>
      </c>
      <c r="J183" s="61">
        <v>1148</v>
      </c>
      <c r="K183" s="61">
        <v>1216</v>
      </c>
      <c r="L183" s="60">
        <v>0</v>
      </c>
      <c r="M183" s="60">
        <f>1715.46</f>
        <v>1715.46</v>
      </c>
      <c r="N183" s="60">
        <v>2208.33</v>
      </c>
      <c r="O183" s="60">
        <v>200</v>
      </c>
      <c r="P183" s="60">
        <v>11344.2</v>
      </c>
      <c r="Q183" s="60">
        <v>0</v>
      </c>
      <c r="R183" s="60">
        <f>+SUM(H183:P183)</f>
        <v>18067.32</v>
      </c>
      <c r="S183" s="60">
        <f>SUM(G183+Q183-R183)</f>
        <v>21932.68</v>
      </c>
    </row>
    <row r="184" spans="1:19" s="11" customFormat="1" ht="12" customHeight="1" x14ac:dyDescent="0.2">
      <c r="A184" s="27">
        <v>171</v>
      </c>
      <c r="B184" s="56" t="s">
        <v>243</v>
      </c>
      <c r="C184" s="56" t="s">
        <v>35</v>
      </c>
      <c r="D184" s="57" t="s">
        <v>29</v>
      </c>
      <c r="E184" s="56" t="s">
        <v>170</v>
      </c>
      <c r="F184" s="58" t="s">
        <v>26</v>
      </c>
      <c r="G184" s="59">
        <v>30000</v>
      </c>
      <c r="H184" s="66">
        <v>0</v>
      </c>
      <c r="I184" s="60">
        <v>50</v>
      </c>
      <c r="J184" s="61">
        <v>861</v>
      </c>
      <c r="K184" s="61">
        <v>912</v>
      </c>
      <c r="L184" s="60">
        <v>3013.75</v>
      </c>
      <c r="M184" s="60">
        <v>0</v>
      </c>
      <c r="N184" s="60">
        <v>3939.1</v>
      </c>
      <c r="O184" s="60">
        <v>0</v>
      </c>
      <c r="P184" s="60">
        <v>11512.98</v>
      </c>
      <c r="Q184" s="60">
        <v>0</v>
      </c>
      <c r="R184" s="60">
        <f>+SUM(H184:P184)</f>
        <v>20288.830000000002</v>
      </c>
      <c r="S184" s="60">
        <f>SUM(G184+Q184-R184)</f>
        <v>9711.1699999999983</v>
      </c>
    </row>
    <row r="185" spans="1:19" s="11" customFormat="1" ht="12" customHeight="1" x14ac:dyDescent="0.2">
      <c r="A185" s="27">
        <v>172</v>
      </c>
      <c r="B185" s="62" t="s">
        <v>173</v>
      </c>
      <c r="C185" s="62" t="s">
        <v>164</v>
      </c>
      <c r="D185" s="62" t="s">
        <v>29</v>
      </c>
      <c r="E185" s="63" t="s">
        <v>264</v>
      </c>
      <c r="F185" s="64" t="s">
        <v>26</v>
      </c>
      <c r="G185" s="59">
        <v>30000</v>
      </c>
      <c r="H185" s="60">
        <v>0</v>
      </c>
      <c r="I185" s="60">
        <v>50</v>
      </c>
      <c r="J185" s="61">
        <v>861</v>
      </c>
      <c r="K185" s="61">
        <v>912</v>
      </c>
      <c r="L185" s="60">
        <v>0</v>
      </c>
      <c r="M185" s="60">
        <v>0</v>
      </c>
      <c r="N185" s="60">
        <v>0</v>
      </c>
      <c r="O185" s="60">
        <v>200</v>
      </c>
      <c r="P185" s="60">
        <v>0</v>
      </c>
      <c r="Q185" s="60">
        <v>0</v>
      </c>
      <c r="R185" s="60">
        <f>+SUM(H185:P185)</f>
        <v>2023</v>
      </c>
      <c r="S185" s="60">
        <f>SUM(G185+Q185-R185)</f>
        <v>27977</v>
      </c>
    </row>
    <row r="187" spans="1:19" ht="15" thickBot="1" x14ac:dyDescent="0.25"/>
    <row r="188" spans="1:19" s="15" customFormat="1" ht="23.25" x14ac:dyDescent="0.35">
      <c r="A188" s="38" t="s">
        <v>0</v>
      </c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40"/>
    </row>
    <row r="189" spans="1:19" ht="20.25" x14ac:dyDescent="0.3">
      <c r="A189" s="41" t="s">
        <v>1</v>
      </c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3"/>
    </row>
    <row r="190" spans="1:19" ht="18" x14ac:dyDescent="0.25">
      <c r="A190" s="44" t="s">
        <v>2</v>
      </c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45"/>
    </row>
    <row r="191" spans="1:19" ht="18.75" thickBot="1" x14ac:dyDescent="0.3">
      <c r="A191" s="32" t="str">
        <f>+A98</f>
        <v>ABRIL 2024</v>
      </c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7"/>
    </row>
    <row r="192" spans="1:19" s="9" customFormat="1" ht="25.5" customHeight="1" thickBot="1" x14ac:dyDescent="0.25">
      <c r="A192" s="30" t="s">
        <v>3</v>
      </c>
      <c r="B192" s="4" t="s">
        <v>4</v>
      </c>
      <c r="C192" s="4" t="s">
        <v>5</v>
      </c>
      <c r="D192" s="3" t="s">
        <v>6</v>
      </c>
      <c r="E192" s="4" t="s">
        <v>7</v>
      </c>
      <c r="F192" s="5" t="s">
        <v>8</v>
      </c>
      <c r="G192" s="6" t="s">
        <v>9</v>
      </c>
      <c r="H192" s="6" t="s">
        <v>10</v>
      </c>
      <c r="I192" s="6" t="s">
        <v>11</v>
      </c>
      <c r="J192" s="6" t="s">
        <v>12</v>
      </c>
      <c r="K192" s="6" t="s">
        <v>13</v>
      </c>
      <c r="L192" s="6" t="s">
        <v>14</v>
      </c>
      <c r="M192" s="6" t="s">
        <v>15</v>
      </c>
      <c r="N192" s="7" t="s">
        <v>16</v>
      </c>
      <c r="O192" s="7" t="s">
        <v>17</v>
      </c>
      <c r="P192" s="8" t="s">
        <v>18</v>
      </c>
      <c r="Q192" s="6" t="s">
        <v>19</v>
      </c>
      <c r="R192" s="6" t="s">
        <v>20</v>
      </c>
      <c r="S192" s="6" t="s">
        <v>21</v>
      </c>
    </row>
    <row r="193" spans="1:19" s="11" customFormat="1" ht="12" customHeight="1" x14ac:dyDescent="0.2">
      <c r="A193" s="27">
        <v>173</v>
      </c>
      <c r="B193" s="56" t="s">
        <v>223</v>
      </c>
      <c r="C193" s="56" t="s">
        <v>174</v>
      </c>
      <c r="D193" s="57" t="s">
        <v>33</v>
      </c>
      <c r="E193" s="56" t="s">
        <v>219</v>
      </c>
      <c r="F193" s="58" t="s">
        <v>26</v>
      </c>
      <c r="G193" s="59">
        <v>90000</v>
      </c>
      <c r="H193" s="61">
        <v>9324.32</v>
      </c>
      <c r="I193" s="60">
        <v>50</v>
      </c>
      <c r="J193" s="61">
        <v>2583</v>
      </c>
      <c r="K193" s="61">
        <v>2736</v>
      </c>
      <c r="L193" s="60">
        <v>2012.52</v>
      </c>
      <c r="M193" s="60">
        <f>1715.46</f>
        <v>1715.46</v>
      </c>
      <c r="N193" s="60">
        <v>0</v>
      </c>
      <c r="O193" s="60">
        <v>200</v>
      </c>
      <c r="P193" s="60">
        <v>0</v>
      </c>
      <c r="Q193" s="60">
        <v>0</v>
      </c>
      <c r="R193" s="60">
        <f>+SUM(H193:P193)</f>
        <v>18621.3</v>
      </c>
      <c r="S193" s="60">
        <f>SUM(G193+Q193-R193)</f>
        <v>71378.7</v>
      </c>
    </row>
    <row r="194" spans="1:19" s="11" customFormat="1" ht="12" customHeight="1" x14ac:dyDescent="0.2">
      <c r="A194" s="27">
        <v>174</v>
      </c>
      <c r="B194" s="62" t="s">
        <v>261</v>
      </c>
      <c r="C194" s="62" t="s">
        <v>177</v>
      </c>
      <c r="D194" s="62" t="s">
        <v>29</v>
      </c>
      <c r="E194" s="63" t="s">
        <v>262</v>
      </c>
      <c r="F194" s="64" t="s">
        <v>30</v>
      </c>
      <c r="G194" s="59">
        <v>55000</v>
      </c>
      <c r="H194" s="60">
        <v>2559.6799999999998</v>
      </c>
      <c r="I194" s="60">
        <v>50</v>
      </c>
      <c r="J194" s="61">
        <v>1578.5</v>
      </c>
      <c r="K194" s="61">
        <v>1672</v>
      </c>
      <c r="L194" s="60">
        <v>0</v>
      </c>
      <c r="M194" s="60">
        <v>0</v>
      </c>
      <c r="N194" s="60">
        <v>0</v>
      </c>
      <c r="O194" s="60">
        <v>200</v>
      </c>
      <c r="P194" s="60">
        <v>0</v>
      </c>
      <c r="Q194" s="60">
        <v>0</v>
      </c>
      <c r="R194" s="60">
        <f>+SUM(H194:P194)</f>
        <v>6060.18</v>
      </c>
      <c r="S194" s="60">
        <f>SUM(G194+Q194-R194)</f>
        <v>48939.82</v>
      </c>
    </row>
    <row r="195" spans="1:19" s="11" customFormat="1" ht="12" customHeight="1" x14ac:dyDescent="0.2">
      <c r="A195" s="27">
        <v>175</v>
      </c>
      <c r="B195" s="62" t="s">
        <v>312</v>
      </c>
      <c r="C195" s="62" t="s">
        <v>176</v>
      </c>
      <c r="D195" s="62" t="s">
        <v>29</v>
      </c>
      <c r="E195" s="63" t="s">
        <v>262</v>
      </c>
      <c r="F195" s="64" t="s">
        <v>30</v>
      </c>
      <c r="G195" s="59">
        <v>65000</v>
      </c>
      <c r="H195" s="60">
        <v>4427.58</v>
      </c>
      <c r="I195" s="60">
        <v>50</v>
      </c>
      <c r="J195" s="61">
        <v>1865.5</v>
      </c>
      <c r="K195" s="61">
        <v>1976</v>
      </c>
      <c r="L195" s="60">
        <v>0</v>
      </c>
      <c r="M195" s="60">
        <v>0</v>
      </c>
      <c r="N195" s="60">
        <v>0</v>
      </c>
      <c r="O195" s="60">
        <v>200</v>
      </c>
      <c r="P195" s="60">
        <v>0</v>
      </c>
      <c r="Q195" s="60">
        <v>0</v>
      </c>
      <c r="R195" s="60">
        <f>+SUM(H195:P195)</f>
        <v>8519.08</v>
      </c>
      <c r="S195" s="60">
        <f>SUM(G195+Q195-R195)</f>
        <v>56480.92</v>
      </c>
    </row>
    <row r="196" spans="1:19" s="11" customFormat="1" ht="12" customHeight="1" x14ac:dyDescent="0.2">
      <c r="A196" s="27">
        <v>176</v>
      </c>
      <c r="B196" s="56" t="s">
        <v>79</v>
      </c>
      <c r="C196" s="56" t="s">
        <v>80</v>
      </c>
      <c r="D196" s="57" t="s">
        <v>33</v>
      </c>
      <c r="E196" s="56" t="s">
        <v>219</v>
      </c>
      <c r="F196" s="58" t="s">
        <v>26</v>
      </c>
      <c r="G196" s="59">
        <v>37000</v>
      </c>
      <c r="H196" s="61">
        <v>0</v>
      </c>
      <c r="I196" s="60">
        <v>50</v>
      </c>
      <c r="J196" s="61">
        <f>+G196*2.87%</f>
        <v>1061.9000000000001</v>
      </c>
      <c r="K196" s="61">
        <f>+G196*3.04%</f>
        <v>1124.8</v>
      </c>
      <c r="L196" s="60">
        <v>2528.21</v>
      </c>
      <c r="M196" s="60">
        <f>1715.46</f>
        <v>1715.46</v>
      </c>
      <c r="N196" s="60">
        <v>0</v>
      </c>
      <c r="O196" s="60">
        <v>200</v>
      </c>
      <c r="P196" s="60">
        <v>5431.81</v>
      </c>
      <c r="Q196" s="60">
        <v>0</v>
      </c>
      <c r="R196" s="60">
        <f>+SUM(H196:P196)</f>
        <v>12112.18</v>
      </c>
      <c r="S196" s="60">
        <f>SUM(G196+Q196-R196)</f>
        <v>24887.82</v>
      </c>
    </row>
    <row r="197" spans="1:19" s="11" customFormat="1" ht="12" customHeight="1" x14ac:dyDescent="0.2">
      <c r="A197" s="27">
        <v>177</v>
      </c>
      <c r="B197" s="74" t="s">
        <v>175</v>
      </c>
      <c r="C197" s="74" t="s">
        <v>176</v>
      </c>
      <c r="D197" s="57" t="s">
        <v>33</v>
      </c>
      <c r="E197" s="56" t="s">
        <v>219</v>
      </c>
      <c r="F197" s="58" t="s">
        <v>30</v>
      </c>
      <c r="G197" s="75">
        <v>75000</v>
      </c>
      <c r="H197" s="60">
        <v>6309.38</v>
      </c>
      <c r="I197" s="76">
        <v>50</v>
      </c>
      <c r="J197" s="77">
        <v>2152.5</v>
      </c>
      <c r="K197" s="77">
        <v>2280</v>
      </c>
      <c r="L197" s="78">
        <v>23153.042500000003</v>
      </c>
      <c r="M197" s="76">
        <v>0</v>
      </c>
      <c r="N197" s="76">
        <v>0</v>
      </c>
      <c r="O197" s="76">
        <v>200</v>
      </c>
      <c r="P197" s="76">
        <v>0</v>
      </c>
      <c r="Q197" s="60">
        <v>0</v>
      </c>
      <c r="R197" s="76">
        <f>+SUM(H197:P197)</f>
        <v>34144.922500000001</v>
      </c>
      <c r="S197" s="76">
        <f>SUM(G197+Q197-R197)</f>
        <v>40855.077499999999</v>
      </c>
    </row>
    <row r="198" spans="1:19" s="11" customFormat="1" ht="12" customHeight="1" x14ac:dyDescent="0.2">
      <c r="A198" s="27">
        <v>178</v>
      </c>
      <c r="B198" s="56" t="s">
        <v>216</v>
      </c>
      <c r="C198" s="56" t="s">
        <v>178</v>
      </c>
      <c r="D198" s="57" t="s">
        <v>33</v>
      </c>
      <c r="E198" s="56" t="s">
        <v>179</v>
      </c>
      <c r="F198" s="58" t="s">
        <v>26</v>
      </c>
      <c r="G198" s="59">
        <v>90000</v>
      </c>
      <c r="H198" s="60">
        <v>9753.1200000000008</v>
      </c>
      <c r="I198" s="60">
        <v>210</v>
      </c>
      <c r="J198" s="61">
        <v>2583</v>
      </c>
      <c r="K198" s="61">
        <v>2736</v>
      </c>
      <c r="L198" s="60">
        <v>2022.57</v>
      </c>
      <c r="M198" s="60">
        <v>0</v>
      </c>
      <c r="N198" s="60">
        <v>0</v>
      </c>
      <c r="O198" s="60">
        <v>200</v>
      </c>
      <c r="P198" s="60">
        <v>9909.07</v>
      </c>
      <c r="Q198" s="60">
        <v>0</v>
      </c>
      <c r="R198" s="60">
        <f>+SUM(H198:P198)</f>
        <v>27413.760000000002</v>
      </c>
      <c r="S198" s="60">
        <f>SUM(G198+Q198-R198)</f>
        <v>62586.239999999998</v>
      </c>
    </row>
    <row r="199" spans="1:19" s="11" customFormat="1" ht="12" customHeight="1" x14ac:dyDescent="0.2">
      <c r="A199" s="27">
        <v>179</v>
      </c>
      <c r="B199" s="69" t="s">
        <v>252</v>
      </c>
      <c r="C199" s="62" t="s">
        <v>253</v>
      </c>
      <c r="D199" s="62" t="s">
        <v>29</v>
      </c>
      <c r="E199" s="63" t="s">
        <v>179</v>
      </c>
      <c r="F199" s="64" t="s">
        <v>26</v>
      </c>
      <c r="G199" s="59">
        <v>60000</v>
      </c>
      <c r="H199" s="66">
        <v>3486.68</v>
      </c>
      <c r="I199" s="60">
        <v>50</v>
      </c>
      <c r="J199" s="61">
        <v>1722</v>
      </c>
      <c r="K199" s="61">
        <v>1824</v>
      </c>
      <c r="L199" s="60">
        <v>505.64</v>
      </c>
      <c r="M199" s="60">
        <v>0</v>
      </c>
      <c r="N199" s="60">
        <v>0</v>
      </c>
      <c r="O199" s="60">
        <v>200</v>
      </c>
      <c r="P199" s="60">
        <v>0</v>
      </c>
      <c r="Q199" s="60">
        <v>0</v>
      </c>
      <c r="R199" s="60">
        <f>+SUM(H199:P199)</f>
        <v>7788.3200000000006</v>
      </c>
      <c r="S199" s="60">
        <f>SUM(G199+Q199-R199)</f>
        <v>52211.68</v>
      </c>
    </row>
    <row r="200" spans="1:19" s="11" customFormat="1" ht="12" customHeight="1" x14ac:dyDescent="0.2">
      <c r="A200" s="27">
        <v>180</v>
      </c>
      <c r="B200" s="62" t="s">
        <v>180</v>
      </c>
      <c r="C200" s="62" t="s">
        <v>181</v>
      </c>
      <c r="D200" s="62" t="s">
        <v>29</v>
      </c>
      <c r="E200" s="63" t="s">
        <v>179</v>
      </c>
      <c r="F200" s="64" t="s">
        <v>30</v>
      </c>
      <c r="G200" s="59">
        <v>32000</v>
      </c>
      <c r="H200" s="60">
        <v>0</v>
      </c>
      <c r="I200" s="60">
        <v>50</v>
      </c>
      <c r="J200" s="61">
        <v>918.4</v>
      </c>
      <c r="K200" s="61">
        <v>972.8</v>
      </c>
      <c r="L200" s="60">
        <v>0</v>
      </c>
      <c r="M200" s="60">
        <v>0</v>
      </c>
      <c r="N200" s="60">
        <v>0</v>
      </c>
      <c r="O200" s="60">
        <v>200</v>
      </c>
      <c r="P200" s="60">
        <v>0</v>
      </c>
      <c r="Q200" s="60">
        <v>0</v>
      </c>
      <c r="R200" s="60">
        <f>+SUM(H200:P200)</f>
        <v>2141.1999999999998</v>
      </c>
      <c r="S200" s="60">
        <f>SUM(G200+Q200-R200)</f>
        <v>29858.799999999999</v>
      </c>
    </row>
    <row r="201" spans="1:19" s="11" customFormat="1" ht="12" customHeight="1" x14ac:dyDescent="0.2">
      <c r="A201" s="27">
        <v>181</v>
      </c>
      <c r="B201" s="62" t="s">
        <v>313</v>
      </c>
      <c r="C201" s="62" t="s">
        <v>286</v>
      </c>
      <c r="D201" s="62" t="s">
        <v>29</v>
      </c>
      <c r="E201" s="63" t="s">
        <v>183</v>
      </c>
      <c r="F201" s="64" t="s">
        <v>30</v>
      </c>
      <c r="G201" s="59">
        <v>75000</v>
      </c>
      <c r="H201" s="60">
        <v>6309.38</v>
      </c>
      <c r="I201" s="60">
        <v>50</v>
      </c>
      <c r="J201" s="61">
        <v>2152.5</v>
      </c>
      <c r="K201" s="61">
        <v>2280</v>
      </c>
      <c r="L201" s="60">
        <v>1764.7</v>
      </c>
      <c r="M201" s="60">
        <v>0</v>
      </c>
      <c r="N201" s="60">
        <v>0</v>
      </c>
      <c r="O201" s="60">
        <v>200</v>
      </c>
      <c r="P201" s="60">
        <v>0</v>
      </c>
      <c r="Q201" s="60">
        <v>0</v>
      </c>
      <c r="R201" s="60">
        <f>+SUM(H201:P201)</f>
        <v>12756.580000000002</v>
      </c>
      <c r="S201" s="60">
        <f>SUM(G201+Q201-R201)</f>
        <v>62243.42</v>
      </c>
    </row>
    <row r="202" spans="1:19" s="11" customFormat="1" ht="12" customHeight="1" x14ac:dyDescent="0.2">
      <c r="A202" s="27">
        <v>182</v>
      </c>
      <c r="B202" s="56" t="s">
        <v>210</v>
      </c>
      <c r="C202" s="56" t="s">
        <v>211</v>
      </c>
      <c r="D202" s="57" t="s">
        <v>33</v>
      </c>
      <c r="E202" s="56" t="s">
        <v>183</v>
      </c>
      <c r="F202" s="58" t="s">
        <v>30</v>
      </c>
      <c r="G202" s="59">
        <v>47000</v>
      </c>
      <c r="H202" s="60">
        <v>1430.596</v>
      </c>
      <c r="I202" s="60">
        <v>50</v>
      </c>
      <c r="J202" s="61">
        <f>+G202*2.87%</f>
        <v>1348.9</v>
      </c>
      <c r="K202" s="61">
        <f>+G202*3.04%</f>
        <v>1428.8</v>
      </c>
      <c r="L202" s="60">
        <v>5531.91</v>
      </c>
      <c r="M202" s="60">
        <v>0</v>
      </c>
      <c r="N202" s="60">
        <v>0</v>
      </c>
      <c r="O202" s="60">
        <v>200</v>
      </c>
      <c r="P202" s="60">
        <v>18479.14</v>
      </c>
      <c r="Q202" s="60">
        <v>0</v>
      </c>
      <c r="R202" s="60">
        <f>+SUM(H202:P202)</f>
        <v>28469.345999999998</v>
      </c>
      <c r="S202" s="60">
        <f>SUM(G202+Q202-R202)</f>
        <v>18530.654000000002</v>
      </c>
    </row>
    <row r="203" spans="1:19" x14ac:dyDescent="0.2">
      <c r="A203" s="35" t="s">
        <v>184</v>
      </c>
      <c r="B203" s="35"/>
      <c r="C203" s="35"/>
      <c r="D203" s="35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</row>
    <row r="204" spans="1:19" x14ac:dyDescent="0.2">
      <c r="A204" s="36" t="s">
        <v>335</v>
      </c>
      <c r="B204" s="36"/>
      <c r="C204" s="36"/>
      <c r="D204" s="3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</row>
    <row r="205" spans="1:19" x14ac:dyDescent="0.2">
      <c r="A205" s="36" t="s">
        <v>336</v>
      </c>
      <c r="B205" s="36"/>
      <c r="C205" s="36"/>
      <c r="D205" s="36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</row>
    <row r="206" spans="1:19" x14ac:dyDescent="0.2">
      <c r="A206" s="13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</row>
    <row r="207" spans="1:19" ht="15" x14ac:dyDescent="0.25">
      <c r="D207" s="1" t="s">
        <v>185</v>
      </c>
      <c r="E207" s="10"/>
      <c r="J207" s="2"/>
      <c r="K207" s="31" t="s">
        <v>186</v>
      </c>
      <c r="L207" s="31"/>
    </row>
    <row r="210" spans="7:19" x14ac:dyDescent="0.2"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</row>
    <row r="211" spans="7:19" x14ac:dyDescent="0.2">
      <c r="G211" s="10"/>
      <c r="H211" s="10"/>
      <c r="I211" s="10"/>
      <c r="L211" s="10"/>
      <c r="M211" s="10"/>
      <c r="N211" s="10"/>
      <c r="O211" s="10"/>
      <c r="P211" s="10"/>
      <c r="Q211" s="10"/>
      <c r="R211" s="10"/>
      <c r="S211" s="10"/>
    </row>
    <row r="212" spans="7:19" x14ac:dyDescent="0.2"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</row>
  </sheetData>
  <sheetProtection algorithmName="SHA-512" hashValue="7gDUu40KMRghlK0bg1N2bcjdHIo1GeSF5dd+pWFEKufZVKZlzsQ2kYJ3qLcUUNqry0oM1nECS6MFOr6R6aKBLQ==" saltValue="EZfGx6etF63cw0PDbaL36A==" spinCount="100000" sheet="1" objects="1" scenarios="1"/>
  <mergeCells count="17">
    <mergeCell ref="A1:K1"/>
    <mergeCell ref="A2:S2"/>
    <mergeCell ref="A3:S3"/>
    <mergeCell ref="A4:S4"/>
    <mergeCell ref="A191:S191"/>
    <mergeCell ref="A95:S95"/>
    <mergeCell ref="A96:S96"/>
    <mergeCell ref="A97:S97"/>
    <mergeCell ref="A98:S98"/>
    <mergeCell ref="A188:S188"/>
    <mergeCell ref="A189:S189"/>
    <mergeCell ref="A190:S190"/>
    <mergeCell ref="K207:L207"/>
    <mergeCell ref="A5:S5"/>
    <mergeCell ref="A203:D203"/>
    <mergeCell ref="A204:D204"/>
    <mergeCell ref="A205:D205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ignoredErrors>
    <ignoredError sqref="R7:R92 R100:R185 R194:R202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1C37F6-6A74-4CEF-9B64-5A4F7F2A23AD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a425c96b-313c-43ce-820c-dafd782290ad"/>
    <ds:schemaRef ds:uri="864ad79e-96ee-430a-bb0e-de714f4396a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6B433F0-C50C-4201-B78D-59156E9481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2024-05-08T15:48:44Z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