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defaultThemeVersion="124226"/>
  <xr:revisionPtr revIDLastSave="4122" documentId="13_ncr:1_{9556D272-783D-4694-B857-6677CD04BF07}" xr6:coauthVersionLast="47" xr6:coauthVersionMax="47" xr10:uidLastSave="{128F9545-1D64-499D-8326-00975AB9F4D2}"/>
  <bookViews>
    <workbookView xWindow="-120" yWindow="-120" windowWidth="20730" windowHeight="11160" tabRatio="895" xr2:uid="{00000000-000D-0000-FFFF-FFFF00000000}"/>
  </bookViews>
  <sheets>
    <sheet name="1" sheetId="42" r:id="rId1"/>
    <sheet name="Hoja1" sheetId="4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42" l="1"/>
  <c r="K193" i="42"/>
  <c r="R193" i="42"/>
  <c r="S193" i="42"/>
  <c r="J100" i="42"/>
  <c r="K100" i="42"/>
  <c r="K117" i="42"/>
  <c r="J117" i="42"/>
  <c r="K90" i="42"/>
  <c r="J90" i="42"/>
  <c r="J42" i="42"/>
  <c r="K42" i="42"/>
  <c r="J28" i="42"/>
  <c r="K28" i="42"/>
  <c r="J119" i="42"/>
  <c r="K119" i="42"/>
  <c r="J203" i="42"/>
  <c r="K203" i="42"/>
  <c r="J202" i="42"/>
  <c r="K202" i="42"/>
  <c r="J201" i="42"/>
  <c r="K201" i="42"/>
  <c r="J200" i="42"/>
  <c r="K200" i="42"/>
  <c r="J199" i="42"/>
  <c r="K199" i="42"/>
  <c r="J198" i="42"/>
  <c r="K198" i="42"/>
  <c r="J197" i="42"/>
  <c r="K197" i="42"/>
  <c r="J196" i="42"/>
  <c r="K196" i="42"/>
  <c r="J194" i="42"/>
  <c r="K194" i="42"/>
  <c r="J195" i="42"/>
  <c r="K195" i="42"/>
  <c r="J184" i="42"/>
  <c r="K184" i="42"/>
  <c r="J185" i="42"/>
  <c r="K185" i="42"/>
  <c r="J183" i="42"/>
  <c r="K183" i="42"/>
  <c r="J182" i="42"/>
  <c r="K182" i="42"/>
  <c r="J181" i="42"/>
  <c r="K181" i="42"/>
  <c r="J180" i="42"/>
  <c r="K180" i="42"/>
  <c r="J179" i="42"/>
  <c r="K179" i="42"/>
  <c r="J178" i="42"/>
  <c r="K178" i="42"/>
  <c r="J177" i="42"/>
  <c r="K177" i="42"/>
  <c r="J175" i="42"/>
  <c r="K175" i="42"/>
  <c r="J176" i="42"/>
  <c r="K176" i="42"/>
  <c r="J174" i="42"/>
  <c r="K174" i="42"/>
  <c r="J172" i="42"/>
  <c r="K172" i="42"/>
  <c r="J173" i="42"/>
  <c r="K173" i="42"/>
  <c r="J169" i="42"/>
  <c r="K169" i="42"/>
  <c r="J170" i="42"/>
  <c r="K170" i="42"/>
  <c r="J171" i="42"/>
  <c r="K171" i="42"/>
  <c r="J168" i="42"/>
  <c r="K168" i="42"/>
  <c r="J161" i="42"/>
  <c r="K161" i="42"/>
  <c r="J162" i="42"/>
  <c r="K162" i="42"/>
  <c r="J163" i="42"/>
  <c r="K163" i="42"/>
  <c r="J164" i="42"/>
  <c r="K164" i="42"/>
  <c r="J165" i="42"/>
  <c r="K165" i="42"/>
  <c r="J166" i="42"/>
  <c r="K166" i="42"/>
  <c r="J167" i="42"/>
  <c r="K167" i="42"/>
  <c r="J148" i="42"/>
  <c r="K148" i="42"/>
  <c r="J149" i="42"/>
  <c r="K149" i="42"/>
  <c r="J150" i="42"/>
  <c r="K150" i="42"/>
  <c r="J151" i="42"/>
  <c r="K151" i="42"/>
  <c r="J152" i="42"/>
  <c r="K152" i="42"/>
  <c r="J153" i="42"/>
  <c r="K153" i="42"/>
  <c r="J154" i="42"/>
  <c r="K154" i="42"/>
  <c r="J155" i="42"/>
  <c r="K155" i="42"/>
  <c r="J156" i="42"/>
  <c r="K156" i="42"/>
  <c r="J157" i="42"/>
  <c r="K157" i="42"/>
  <c r="J158" i="42"/>
  <c r="K158" i="42"/>
  <c r="J159" i="42"/>
  <c r="K159" i="42"/>
  <c r="J160" i="42"/>
  <c r="K160" i="42"/>
  <c r="J137" i="42"/>
  <c r="K137" i="42"/>
  <c r="J138" i="42"/>
  <c r="K138" i="42"/>
  <c r="J139" i="42"/>
  <c r="K139" i="42"/>
  <c r="J140" i="42"/>
  <c r="K140" i="42"/>
  <c r="J141" i="42"/>
  <c r="K141" i="42"/>
  <c r="J142" i="42"/>
  <c r="K142" i="42"/>
  <c r="J143" i="42"/>
  <c r="K143" i="42"/>
  <c r="J144" i="42"/>
  <c r="K144" i="42"/>
  <c r="J145" i="42"/>
  <c r="K145" i="42"/>
  <c r="J146" i="42"/>
  <c r="K146" i="42"/>
  <c r="J147" i="42"/>
  <c r="K147" i="42"/>
  <c r="K136" i="42"/>
  <c r="J136" i="42"/>
  <c r="J135" i="42"/>
  <c r="K135" i="42"/>
  <c r="J133" i="42"/>
  <c r="K133" i="42"/>
  <c r="J134" i="42"/>
  <c r="K134" i="42"/>
  <c r="K132" i="42"/>
  <c r="J132" i="42"/>
  <c r="K131" i="42"/>
  <c r="J131" i="42"/>
  <c r="J130" i="42"/>
  <c r="K130" i="42"/>
  <c r="J129" i="42"/>
  <c r="K129" i="42"/>
  <c r="K128" i="42"/>
  <c r="J128" i="42"/>
  <c r="K127" i="42"/>
  <c r="J127" i="42"/>
  <c r="K126" i="42"/>
  <c r="J126" i="42"/>
  <c r="K125" i="42"/>
  <c r="J125" i="42"/>
  <c r="J124" i="42"/>
  <c r="K124" i="42"/>
  <c r="J121" i="42"/>
  <c r="K121" i="42"/>
  <c r="J122" i="42"/>
  <c r="K122" i="42"/>
  <c r="J123" i="42"/>
  <c r="K123" i="42"/>
  <c r="J120" i="42"/>
  <c r="K120" i="42"/>
  <c r="J118" i="42"/>
  <c r="K118" i="42"/>
  <c r="K116" i="42"/>
  <c r="J116" i="42"/>
  <c r="K115" i="42"/>
  <c r="J115" i="42"/>
  <c r="K113" i="42"/>
  <c r="J113" i="42"/>
  <c r="K112" i="42"/>
  <c r="J112" i="42"/>
  <c r="J110" i="42"/>
  <c r="K110" i="42"/>
  <c r="J111" i="42"/>
  <c r="K111" i="42"/>
  <c r="K114" i="42"/>
  <c r="J114" i="42"/>
  <c r="K109" i="42"/>
  <c r="J109" i="42"/>
  <c r="K108" i="42"/>
  <c r="J108" i="42"/>
  <c r="J107" i="42"/>
  <c r="K107" i="42"/>
  <c r="K106" i="42"/>
  <c r="J106" i="42"/>
  <c r="K105" i="42"/>
  <c r="J105" i="42"/>
  <c r="J104" i="42"/>
  <c r="K104" i="42"/>
  <c r="J103" i="42"/>
  <c r="K103" i="42"/>
  <c r="K102" i="42"/>
  <c r="J102" i="42"/>
  <c r="K101" i="42"/>
  <c r="J101" i="42"/>
  <c r="J92" i="42"/>
  <c r="K92" i="42"/>
  <c r="K91" i="42"/>
  <c r="J91" i="42"/>
  <c r="K89" i="42"/>
  <c r="J89" i="42"/>
  <c r="K88" i="42"/>
  <c r="J88" i="42"/>
  <c r="J87" i="42"/>
  <c r="K87" i="42"/>
  <c r="K86" i="42"/>
  <c r="J86" i="42"/>
  <c r="K85" i="42"/>
  <c r="J85" i="42"/>
  <c r="J84" i="42"/>
  <c r="K84" i="42"/>
  <c r="K83" i="42"/>
  <c r="J83" i="42"/>
  <c r="J81" i="42"/>
  <c r="K81" i="42"/>
  <c r="J82" i="42"/>
  <c r="K82" i="42"/>
  <c r="J80" i="42"/>
  <c r="K80" i="42"/>
  <c r="K79" i="42"/>
  <c r="J79" i="42"/>
  <c r="K78" i="42"/>
  <c r="J78" i="42"/>
  <c r="K77" i="42"/>
  <c r="J77" i="42"/>
  <c r="M76" i="42"/>
  <c r="K76" i="42"/>
  <c r="J76" i="42"/>
  <c r="K75" i="42"/>
  <c r="J75" i="42"/>
  <c r="J74" i="42"/>
  <c r="K74" i="42"/>
  <c r="K73" i="42"/>
  <c r="J73" i="42"/>
  <c r="J72" i="42"/>
  <c r="K72" i="42"/>
  <c r="J71" i="42"/>
  <c r="K71" i="42"/>
  <c r="L71" i="42"/>
  <c r="J70" i="42"/>
  <c r="K70" i="42"/>
  <c r="K69" i="42"/>
  <c r="J69" i="42"/>
  <c r="K68" i="42"/>
  <c r="J68" i="42"/>
  <c r="K67" i="42"/>
  <c r="J67" i="42"/>
  <c r="K66" i="42"/>
  <c r="J66" i="42"/>
  <c r="K65" i="42"/>
  <c r="J65" i="42"/>
  <c r="K64" i="42"/>
  <c r="J64" i="42"/>
  <c r="K63" i="42"/>
  <c r="J63" i="42"/>
  <c r="K62" i="42"/>
  <c r="J62" i="42"/>
  <c r="K61" i="42"/>
  <c r="J61" i="42"/>
  <c r="J60" i="42"/>
  <c r="K60" i="42"/>
  <c r="K59" i="42"/>
  <c r="J59" i="42"/>
  <c r="K58" i="42"/>
  <c r="J58" i="42"/>
  <c r="K57" i="42"/>
  <c r="J57" i="42"/>
  <c r="J56" i="42"/>
  <c r="K56" i="42"/>
  <c r="K55" i="42"/>
  <c r="J55" i="42"/>
  <c r="K54" i="42"/>
  <c r="J54" i="42"/>
  <c r="K53" i="42"/>
  <c r="J53" i="42"/>
  <c r="K52" i="42"/>
  <c r="J52" i="42"/>
  <c r="J51" i="42"/>
  <c r="K51" i="42"/>
  <c r="J48" i="42"/>
  <c r="K48" i="42"/>
  <c r="J49" i="42"/>
  <c r="K49" i="42"/>
  <c r="J50" i="42"/>
  <c r="K50" i="42"/>
  <c r="K47" i="42"/>
  <c r="J47" i="42"/>
  <c r="K46" i="42"/>
  <c r="J46" i="42"/>
  <c r="K45" i="42"/>
  <c r="J45" i="42"/>
  <c r="K44" i="42"/>
  <c r="J44" i="42"/>
  <c r="K43" i="42"/>
  <c r="J43" i="42"/>
  <c r="K41" i="42"/>
  <c r="J41" i="42"/>
  <c r="K40" i="42"/>
  <c r="J40" i="42"/>
  <c r="K39" i="42"/>
  <c r="J39" i="42"/>
  <c r="K38" i="42"/>
  <c r="J38" i="42"/>
  <c r="K37" i="42"/>
  <c r="J37" i="42"/>
  <c r="K36" i="42"/>
  <c r="J36" i="42"/>
  <c r="K35" i="42"/>
  <c r="J35" i="42"/>
  <c r="K34" i="42"/>
  <c r="J34" i="42"/>
  <c r="K33" i="42"/>
  <c r="J33" i="42"/>
  <c r="K32" i="42"/>
  <c r="J32" i="42"/>
  <c r="K31" i="42"/>
  <c r="J31" i="42"/>
  <c r="K30" i="42"/>
  <c r="J30" i="42"/>
  <c r="J29" i="42"/>
  <c r="K29" i="42"/>
  <c r="J27" i="42"/>
  <c r="K27" i="42"/>
  <c r="K26" i="42"/>
  <c r="J26" i="42"/>
  <c r="K25" i="42"/>
  <c r="J25" i="42"/>
  <c r="K24" i="42"/>
  <c r="J24" i="42"/>
  <c r="K23" i="42"/>
  <c r="J23" i="42"/>
  <c r="K22" i="42"/>
  <c r="J22" i="42"/>
  <c r="K21" i="42"/>
  <c r="J21" i="42"/>
  <c r="K20" i="42"/>
  <c r="J20" i="42"/>
  <c r="K19" i="42"/>
  <c r="J19" i="42"/>
  <c r="J18" i="42"/>
  <c r="K18" i="42"/>
  <c r="K17" i="42"/>
  <c r="J17" i="42"/>
  <c r="K16" i="42"/>
  <c r="J16" i="42"/>
  <c r="K15" i="42"/>
  <c r="J15" i="42"/>
  <c r="K14" i="42"/>
  <c r="J14" i="42"/>
  <c r="K13" i="42"/>
  <c r="J13" i="42"/>
  <c r="K12" i="42"/>
  <c r="J12" i="42"/>
  <c r="J11" i="42"/>
  <c r="K11" i="42"/>
  <c r="K10" i="42"/>
  <c r="J10" i="42"/>
  <c r="K9" i="42"/>
  <c r="J9" i="42"/>
  <c r="K8" i="42"/>
  <c r="J8" i="42"/>
  <c r="J7" i="42"/>
  <c r="K7" i="42"/>
  <c r="R117" i="42" l="1"/>
  <c r="S117" i="42" s="1"/>
  <c r="R100" i="42"/>
  <c r="S100" i="42" s="1"/>
  <c r="R126" i="42"/>
  <c r="S126" i="42" s="1"/>
  <c r="R128" i="42"/>
  <c r="S128" i="42" s="1"/>
  <c r="R136" i="42"/>
  <c r="S136" i="42" s="1"/>
  <c r="R166" i="42"/>
  <c r="S166" i="42" s="1"/>
  <c r="R164" i="42"/>
  <c r="S164" i="42" s="1"/>
  <c r="R162" i="42"/>
  <c r="S162" i="42" s="1"/>
  <c r="R173" i="42"/>
  <c r="S173" i="42" s="1"/>
  <c r="R182" i="42"/>
  <c r="S182" i="42" s="1"/>
  <c r="R39" i="42"/>
  <c r="S39" i="42" s="1"/>
  <c r="R41" i="42"/>
  <c r="S41" i="42" s="1"/>
  <c r="R54" i="42"/>
  <c r="S54" i="42" s="1"/>
  <c r="R62" i="42"/>
  <c r="S62" i="42" s="1"/>
  <c r="R90" i="42"/>
  <c r="S90" i="42" s="1"/>
  <c r="R42" i="42"/>
  <c r="S42" i="42" s="1"/>
  <c r="R65" i="42"/>
  <c r="S65" i="42" s="1"/>
  <c r="R28" i="42"/>
  <c r="S28" i="42" s="1"/>
  <c r="R79" i="42"/>
  <c r="S79" i="42" s="1"/>
  <c r="R125" i="42"/>
  <c r="S125" i="42" s="1"/>
  <c r="R200" i="42"/>
  <c r="S200" i="42" s="1"/>
  <c r="R119" i="42"/>
  <c r="S119" i="42" s="1"/>
  <c r="R203" i="42"/>
  <c r="S203" i="42" s="1"/>
  <c r="R127" i="42"/>
  <c r="S127" i="42" s="1"/>
  <c r="R131" i="42"/>
  <c r="S131" i="42" s="1"/>
  <c r="R135" i="42"/>
  <c r="S135" i="42" s="1"/>
  <c r="R167" i="42"/>
  <c r="S167" i="42" s="1"/>
  <c r="R165" i="42"/>
  <c r="S165" i="42" s="1"/>
  <c r="R163" i="42"/>
  <c r="S163" i="42" s="1"/>
  <c r="R161" i="42"/>
  <c r="S161" i="42" s="1"/>
  <c r="R181" i="42"/>
  <c r="S181" i="42" s="1"/>
  <c r="R69" i="42"/>
  <c r="S69" i="42" s="1"/>
  <c r="R91" i="42"/>
  <c r="S91" i="42" s="1"/>
  <c r="R21" i="42"/>
  <c r="S21" i="42" s="1"/>
  <c r="R23" i="42"/>
  <c r="S23" i="42" s="1"/>
  <c r="R25" i="42"/>
  <c r="S25" i="42" s="1"/>
  <c r="R27" i="42"/>
  <c r="S27" i="42" s="1"/>
  <c r="R30" i="42"/>
  <c r="S30" i="42" s="1"/>
  <c r="R32" i="42"/>
  <c r="S32" i="42" s="1"/>
  <c r="R34" i="42"/>
  <c r="S34" i="42" s="1"/>
  <c r="R47" i="42"/>
  <c r="S47" i="42" s="1"/>
  <c r="R53" i="42"/>
  <c r="S53" i="42" s="1"/>
  <c r="R57" i="42"/>
  <c r="S57" i="42" s="1"/>
  <c r="R59" i="42"/>
  <c r="S59" i="42" s="1"/>
  <c r="R61" i="42"/>
  <c r="S61" i="42" s="1"/>
  <c r="R63" i="42"/>
  <c r="S63" i="42" s="1"/>
  <c r="R18" i="42"/>
  <c r="S18" i="42" s="1"/>
  <c r="R24" i="42"/>
  <c r="S24" i="42" s="1"/>
  <c r="R56" i="42"/>
  <c r="S56" i="42" s="1"/>
  <c r="R66" i="42"/>
  <c r="S66" i="42" s="1"/>
  <c r="R83" i="42"/>
  <c r="S83" i="42" s="1"/>
  <c r="R85" i="42"/>
  <c r="S85" i="42" s="1"/>
  <c r="R89" i="42"/>
  <c r="S89" i="42" s="1"/>
  <c r="R101" i="42"/>
  <c r="S101" i="42" s="1"/>
  <c r="R103" i="42"/>
  <c r="S103" i="42" s="1"/>
  <c r="R105" i="42"/>
  <c r="S105" i="42" s="1"/>
  <c r="R109" i="42"/>
  <c r="S109" i="42" s="1"/>
  <c r="R112" i="42"/>
  <c r="S112" i="42" s="1"/>
  <c r="R132" i="42"/>
  <c r="S132" i="42" s="1"/>
  <c r="R174" i="42"/>
  <c r="S174" i="42" s="1"/>
  <c r="R201" i="42"/>
  <c r="S201" i="42" s="1"/>
  <c r="R196" i="42"/>
  <c r="S196" i="42" s="1"/>
  <c r="R72" i="42"/>
  <c r="S72" i="42" s="1"/>
  <c r="R74" i="42"/>
  <c r="S74" i="42" s="1"/>
  <c r="R106" i="42"/>
  <c r="S106" i="42" s="1"/>
  <c r="R108" i="42"/>
  <c r="S108" i="42" s="1"/>
  <c r="R116" i="42"/>
  <c r="S116" i="42" s="1"/>
  <c r="R177" i="42"/>
  <c r="S177" i="42" s="1"/>
  <c r="R82" i="42"/>
  <c r="S82" i="42" s="1"/>
  <c r="R113" i="42"/>
  <c r="S113" i="42" s="1"/>
  <c r="R120" i="42"/>
  <c r="S120" i="42" s="1"/>
  <c r="R122" i="42"/>
  <c r="S122" i="42" s="1"/>
  <c r="R124" i="42"/>
  <c r="S124" i="42" s="1"/>
  <c r="R129" i="42"/>
  <c r="S129" i="42" s="1"/>
  <c r="R133" i="42"/>
  <c r="S133" i="42" s="1"/>
  <c r="R146" i="42"/>
  <c r="S146" i="42" s="1"/>
  <c r="R144" i="42"/>
  <c r="S144" i="42" s="1"/>
  <c r="R142" i="42"/>
  <c r="S142" i="42" s="1"/>
  <c r="R140" i="42"/>
  <c r="S140" i="42" s="1"/>
  <c r="R138" i="42"/>
  <c r="S138" i="42" s="1"/>
  <c r="R160" i="42"/>
  <c r="S160" i="42" s="1"/>
  <c r="R158" i="42"/>
  <c r="S158" i="42" s="1"/>
  <c r="R156" i="42"/>
  <c r="S156" i="42" s="1"/>
  <c r="R154" i="42"/>
  <c r="S154" i="42" s="1"/>
  <c r="R152" i="42"/>
  <c r="S152" i="42" s="1"/>
  <c r="R150" i="42"/>
  <c r="S150" i="42" s="1"/>
  <c r="R148" i="42"/>
  <c r="S148" i="42" s="1"/>
  <c r="R171" i="42"/>
  <c r="S171" i="42" s="1"/>
  <c r="R169" i="42"/>
  <c r="S169" i="42" s="1"/>
  <c r="R176" i="42"/>
  <c r="S176" i="42" s="1"/>
  <c r="R178" i="42"/>
  <c r="S178" i="42" s="1"/>
  <c r="R180" i="42"/>
  <c r="S180" i="42" s="1"/>
  <c r="R185" i="42"/>
  <c r="S185" i="42" s="1"/>
  <c r="R195" i="42"/>
  <c r="S195" i="42" s="1"/>
  <c r="R198" i="42"/>
  <c r="S198" i="42" s="1"/>
  <c r="R202" i="42"/>
  <c r="S202" i="42" s="1"/>
  <c r="R37" i="42"/>
  <c r="S37" i="42" s="1"/>
  <c r="R64" i="42"/>
  <c r="S64" i="42" s="1"/>
  <c r="R68" i="42"/>
  <c r="S68" i="42" s="1"/>
  <c r="R78" i="42"/>
  <c r="S78" i="42" s="1"/>
  <c r="R87" i="42"/>
  <c r="S87" i="42" s="1"/>
  <c r="R50" i="42"/>
  <c r="S50" i="42" s="1"/>
  <c r="R17" i="42"/>
  <c r="S17" i="42" s="1"/>
  <c r="R8" i="42"/>
  <c r="S8" i="42" s="1"/>
  <c r="R10" i="42"/>
  <c r="S10" i="42" s="1"/>
  <c r="R12" i="42"/>
  <c r="S12" i="42" s="1"/>
  <c r="R14" i="42"/>
  <c r="S14" i="42" s="1"/>
  <c r="R16" i="42"/>
  <c r="S16" i="42" s="1"/>
  <c r="R40" i="42"/>
  <c r="S40" i="42" s="1"/>
  <c r="R45" i="42"/>
  <c r="S45" i="42" s="1"/>
  <c r="R55" i="42"/>
  <c r="S55" i="42" s="1"/>
  <c r="R67" i="42"/>
  <c r="S67" i="42" s="1"/>
  <c r="R75" i="42"/>
  <c r="S75" i="42" s="1"/>
  <c r="R77" i="42"/>
  <c r="S77" i="42" s="1"/>
  <c r="R80" i="42"/>
  <c r="S80" i="42" s="1"/>
  <c r="R81" i="42"/>
  <c r="S81" i="42" s="1"/>
  <c r="R86" i="42"/>
  <c r="S86" i="42" s="1"/>
  <c r="R88" i="42"/>
  <c r="S88" i="42" s="1"/>
  <c r="R102" i="42"/>
  <c r="S102" i="42" s="1"/>
  <c r="R107" i="42"/>
  <c r="S107" i="42" s="1"/>
  <c r="R118" i="42"/>
  <c r="S118" i="42" s="1"/>
  <c r="R123" i="42"/>
  <c r="S123" i="42" s="1"/>
  <c r="R121" i="42"/>
  <c r="S121" i="42" s="1"/>
  <c r="R130" i="42"/>
  <c r="S130" i="42" s="1"/>
  <c r="R134" i="42"/>
  <c r="S134" i="42" s="1"/>
  <c r="R147" i="42"/>
  <c r="S147" i="42" s="1"/>
  <c r="R145" i="42"/>
  <c r="S145" i="42" s="1"/>
  <c r="R143" i="42"/>
  <c r="S143" i="42" s="1"/>
  <c r="R141" i="42"/>
  <c r="S141" i="42" s="1"/>
  <c r="R139" i="42"/>
  <c r="S139" i="42" s="1"/>
  <c r="R137" i="42"/>
  <c r="S137" i="42" s="1"/>
  <c r="R159" i="42"/>
  <c r="S159" i="42" s="1"/>
  <c r="R157" i="42"/>
  <c r="S157" i="42" s="1"/>
  <c r="R155" i="42"/>
  <c r="S155" i="42" s="1"/>
  <c r="R153" i="42"/>
  <c r="S153" i="42" s="1"/>
  <c r="R151" i="42"/>
  <c r="S151" i="42" s="1"/>
  <c r="R149" i="42"/>
  <c r="S149" i="42" s="1"/>
  <c r="R168" i="42"/>
  <c r="S168" i="42" s="1"/>
  <c r="R170" i="42"/>
  <c r="S170" i="42" s="1"/>
  <c r="R172" i="42"/>
  <c r="S172" i="42" s="1"/>
  <c r="R175" i="42"/>
  <c r="S175" i="42" s="1"/>
  <c r="R179" i="42"/>
  <c r="S179" i="42" s="1"/>
  <c r="R183" i="42"/>
  <c r="S183" i="42" s="1"/>
  <c r="R184" i="42"/>
  <c r="S184" i="42" s="1"/>
  <c r="R194" i="42"/>
  <c r="S194" i="42" s="1"/>
  <c r="R197" i="42"/>
  <c r="S197" i="42" s="1"/>
  <c r="R199" i="42"/>
  <c r="S199" i="42" s="1"/>
  <c r="R49" i="42"/>
  <c r="S49" i="42" s="1"/>
  <c r="R51" i="42"/>
  <c r="S51" i="42" s="1"/>
  <c r="R60" i="42"/>
  <c r="S60" i="42" s="1"/>
  <c r="R71" i="42"/>
  <c r="S71" i="42" s="1"/>
  <c r="R84" i="42"/>
  <c r="S84" i="42" s="1"/>
  <c r="R92" i="42"/>
  <c r="S92" i="42" s="1"/>
  <c r="R104" i="42"/>
  <c r="S104" i="42" s="1"/>
  <c r="R111" i="42"/>
  <c r="S111" i="42" s="1"/>
  <c r="R20" i="42"/>
  <c r="S20" i="42" s="1"/>
  <c r="R22" i="42"/>
  <c r="S22" i="42" s="1"/>
  <c r="R36" i="42"/>
  <c r="S36" i="42" s="1"/>
  <c r="R38" i="42"/>
  <c r="S38" i="42" s="1"/>
  <c r="R44" i="42"/>
  <c r="S44" i="42" s="1"/>
  <c r="R46" i="42"/>
  <c r="S46" i="42" s="1"/>
  <c r="R70" i="42"/>
  <c r="S70" i="42" s="1"/>
  <c r="R73" i="42"/>
  <c r="S73" i="42" s="1"/>
  <c r="R76" i="42"/>
  <c r="S76" i="42" s="1"/>
  <c r="R114" i="42"/>
  <c r="S114" i="42" s="1"/>
  <c r="R115" i="42"/>
  <c r="S115" i="42" s="1"/>
  <c r="R9" i="42"/>
  <c r="S9" i="42" s="1"/>
  <c r="R13" i="42"/>
  <c r="S13" i="42" s="1"/>
  <c r="R15" i="42"/>
  <c r="S15" i="42" s="1"/>
  <c r="R26" i="42"/>
  <c r="S26" i="42" s="1"/>
  <c r="R29" i="42"/>
  <c r="S29" i="42" s="1"/>
  <c r="R33" i="42"/>
  <c r="S33" i="42" s="1"/>
  <c r="R35" i="42"/>
  <c r="S35" i="42" s="1"/>
  <c r="R58" i="42"/>
  <c r="S58" i="42" s="1"/>
  <c r="R110" i="42"/>
  <c r="S110" i="42" s="1"/>
  <c r="R43" i="42"/>
  <c r="S43" i="42" s="1"/>
  <c r="R7" i="42"/>
  <c r="S7" i="42" s="1"/>
  <c r="R11" i="42"/>
  <c r="S11" i="42" s="1"/>
  <c r="R19" i="42"/>
  <c r="S19" i="42" s="1"/>
  <c r="R31" i="42"/>
  <c r="S31" i="42" s="1"/>
  <c r="R48" i="42"/>
  <c r="S48" i="42" s="1"/>
  <c r="R52" i="42"/>
  <c r="S52" i="42" s="1"/>
  <c r="A98" i="42"/>
  <c r="A191" i="42" s="1"/>
</calcChain>
</file>

<file path=xl/sharedStrings.xml><?xml version="1.0" encoding="utf-8"?>
<sst xmlns="http://schemas.openxmlformats.org/spreadsheetml/2006/main" count="1564" uniqueCount="643">
  <si>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</si>
  <si>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</si>
  <si>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</si>
  <si>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</si>
  <si>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</si>
  <si>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</si>
  <si>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</si>
  <si>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</si>
  <si>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</si>
  <si>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</si>
  <si>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</si>
  <si>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</si>
  <si>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</si>
  <si>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</si>
  <si>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</si>
  <si>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</si>
  <si>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</si>
  <si>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</si>
  <si>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</si>
  <si>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</si>
  <si>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</si>
  <si>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</si>
  <si>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JOAN GIL MORETA</t>
  </si>
  <si>
    <t>ULISES DAVID MENDOZA P.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</si>
  <si>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</si>
  <si>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</si>
  <si>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</si>
  <si>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</si>
  <si>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</si>
  <si>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</si>
  <si>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</si>
  <si>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</si>
  <si>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</si>
  <si>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</si>
  <si>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</si>
  <si>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</si>
  <si>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</si>
  <si>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</si>
  <si>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</si>
  <si>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</si>
  <si>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</si>
  <si>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</si>
  <si>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</si>
  <si>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</si>
  <si>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</si>
  <si>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</si>
  <si>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</si>
  <si>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</si>
  <si>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</si>
  <si>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</si>
  <si>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</si>
  <si>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</si>
  <si>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</si>
  <si>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</si>
  <si>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</si>
  <si>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</si>
  <si>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</si>
  <si>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</si>
  <si>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</si>
  <si>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</si>
  <si>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</si>
  <si>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</si>
  <si>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</si>
  <si>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</si>
  <si>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</si>
  <si>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</si>
  <si>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</si>
  <si>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</si>
  <si>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</si>
  <si>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</si>
  <si>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</si>
  <si>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</si>
  <si>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</si>
  <si>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</si>
  <si>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ENMANUEL SOUFFRONT T.</t>
  </si>
  <si>
    <t>ROSARIO RINCON PICHARDO</t>
  </si>
  <si>
    <t>No.</t>
  </si>
  <si>
    <t>ASISTENTE DEL PRESIDENTE</t>
  </si>
  <si>
    <t>EUCLIDES PEÑALO DE LOS SANTOS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</si>
  <si>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</si>
  <si>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</si>
  <si>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</si>
  <si>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</si>
  <si>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</si>
  <si>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</si>
  <si>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</si>
  <si>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</si>
  <si>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</si>
  <si>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</si>
  <si>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</si>
  <si>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</si>
  <si>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</si>
  <si>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</si>
  <si>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</si>
  <si>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</si>
  <si>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</si>
  <si>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</si>
  <si>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</si>
  <si>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</si>
  <si>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</si>
  <si>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</si>
  <si>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</si>
  <si>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</si>
  <si>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</si>
  <si>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</si>
  <si>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</si>
  <si>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</si>
  <si>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</si>
  <si>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</si>
  <si>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</si>
  <si>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</si>
  <si>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</si>
  <si>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</si>
  <si>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</si>
  <si>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</si>
  <si>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</si>
  <si>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</si>
  <si>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</si>
  <si>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</si>
  <si>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</si>
  <si>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</si>
  <si>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</si>
  <si>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</si>
  <si>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</si>
  <si>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</si>
  <si>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</si>
  <si>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</si>
  <si>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</si>
  <si>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</si>
  <si>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</si>
  <si>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</si>
  <si>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</si>
  <si>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</si>
  <si>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</si>
  <si>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</si>
  <si>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</si>
  <si>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</si>
  <si>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</si>
  <si>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</si>
  <si>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</si>
  <si>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</si>
  <si>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</si>
  <si>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</si>
  <si>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</si>
  <si>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</si>
  <si>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</si>
  <si>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</si>
  <si>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</si>
  <si>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</si>
  <si>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</si>
  <si>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</si>
  <si>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</si>
  <si>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</si>
  <si>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</si>
  <si>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</si>
  <si>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</si>
  <si>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</si>
  <si>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</si>
  <si>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</si>
  <si>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</si>
  <si>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</si>
  <si>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</si>
  <si>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</si>
  <si>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</si>
  <si>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</si>
  <si>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</si>
  <si>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</si>
  <si>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</si>
  <si>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</si>
  <si>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</si>
  <si>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</si>
  <si>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</si>
  <si>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</si>
  <si>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</si>
  <si>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</si>
  <si>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</si>
  <si>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</si>
  <si>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</si>
  <si>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EMMANUEL CEPEDA LORA</t>
  </si>
  <si>
    <t>ANDREA CAMILA ESPINAL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</si>
  <si>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</si>
  <si>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</si>
  <si>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</si>
  <si>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</si>
  <si>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</si>
  <si>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</si>
  <si>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</si>
  <si>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</si>
  <si>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MARIA A. MENDOZA BARRERA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</si>
  <si>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</si>
  <si>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</si>
  <si>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</si>
  <si>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</si>
  <si>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</si>
  <si>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</si>
  <si>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</si>
  <si>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</si>
  <si>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</si>
  <si>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</si>
  <si>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</si>
  <si>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</si>
  <si>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</si>
  <si>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</si>
  <si>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</si>
  <si>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</si>
  <si>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</si>
  <si>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</si>
  <si>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</si>
  <si>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</si>
  <si>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</si>
  <si>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</si>
  <si>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</si>
  <si>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</si>
  <si>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</si>
  <si>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</si>
  <si>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</si>
  <si>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</si>
  <si>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</si>
  <si>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</si>
  <si>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</si>
  <si>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</si>
  <si>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</si>
  <si>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</si>
  <si>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</si>
  <si>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</si>
  <si>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</si>
  <si>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ENCARGADO DIVISION DE CONTABILIDAD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</si>
  <si>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</si>
  <si>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</si>
  <si>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</si>
  <si>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</si>
  <si>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ENCARGADA DEPARTAMENTO TRANSPORTE AEREO</t>
  </si>
  <si>
    <t>INVESTIGADOR ACCIDENTESDE AVIACION</t>
  </si>
  <si>
    <t>TECNICO CONTROL DE BIENES</t>
  </si>
  <si>
    <t>ANALISTA DE ACUERDOS INTERNACIONALES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</si>
  <si>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</si>
  <si>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</si>
  <si>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</si>
  <si>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</si>
  <si>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</si>
  <si>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</si>
  <si>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</si>
  <si>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ASUNTOS Y LITIGIOS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</si>
  <si>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</si>
  <si>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</si>
  <si>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</si>
  <si>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</si>
  <si>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</si>
  <si>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</si>
  <si>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</si>
  <si>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</si>
  <si>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</si>
  <si>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</si>
  <si>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</si>
  <si>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</si>
  <si>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</si>
  <si>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</si>
  <si>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</si>
  <si>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</si>
  <si>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</si>
  <si>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</si>
  <si>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</si>
  <si>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</si>
  <si>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</si>
  <si>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</si>
  <si>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</si>
  <si>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</si>
  <si>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</si>
  <si>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</si>
  <si>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 xml:space="preserve">ANALISTA LEGAL </t>
  </si>
  <si>
    <t>ANALISTA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</si>
  <si>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</si>
  <si>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</si>
  <si>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</si>
  <si>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</si>
  <si>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</si>
  <si>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</si>
  <si>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</si>
  <si>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</si>
  <si>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</si>
  <si>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</si>
  <si>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</si>
  <si>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</si>
  <si>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</si>
  <si>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BRENDA CAROLINA DE LEON G.</t>
  </si>
  <si>
    <t>BIENVENIDO MALDONADO</t>
  </si>
  <si>
    <t>SHELLSWMTK ARIAS</t>
  </si>
  <si>
    <t>JOSE ALBERTO SANTOS</t>
  </si>
  <si>
    <t>NEUDIS JOSE SANTOS FRIAS</t>
  </si>
  <si>
    <t>GANDARI PARADAS MEDRANO</t>
  </si>
  <si>
    <t>ENCARGADA DIVISION DE CALIDAD</t>
  </si>
  <si>
    <t>YAHAIRA GARCIA MORAN</t>
  </si>
  <si>
    <t>DIANA CAROLIN CASTILLO</t>
  </si>
  <si>
    <t>ENCARGADO INT. DIVISION FACILITACION</t>
  </si>
  <si>
    <t>ANALISTA DE DATOS ESTADISTICOS</t>
  </si>
  <si>
    <t>ANALISTA LEGAL</t>
  </si>
  <si>
    <t>MERY JOSELYN BAEZ LARA</t>
  </si>
  <si>
    <t>JENNIFFER PEREZ TERRERO</t>
  </si>
  <si>
    <t>LIBARDO PEREZ CARVAJAL</t>
  </si>
  <si>
    <t>CARMEN ICELSA MARTE</t>
  </si>
  <si>
    <t>SOPORTE TECNICO</t>
  </si>
  <si>
    <t>TECNICO INVESTIGADOR ACCIDENTE AVIACION</t>
  </si>
  <si>
    <t>SOPORTE MESA DE AYUDA</t>
  </si>
  <si>
    <t>TECNICO DE CONTABILIDAD</t>
  </si>
  <si>
    <t>TECNICO EN ARCHIVISTICA</t>
  </si>
  <si>
    <t>ADMINISTRADOR DE REDES Y COMUNICACIONES</t>
  </si>
  <si>
    <t>ANALISTA LEGAL DE TRANSPORTE AEREO</t>
  </si>
  <si>
    <t>SUPERVISOR DE EMERGENCIA</t>
  </si>
  <si>
    <t>TECNICA DE CONTABILIDAD</t>
  </si>
  <si>
    <t>TECNICA EN DATOS ESTADISTICOS</t>
  </si>
  <si>
    <t>OFICIAL DE ACCESO A LA INFORMACION</t>
  </si>
  <si>
    <t>INDIRA EVINS PUELLO</t>
  </si>
  <si>
    <t>INSPECTOR DE FACILITACION</t>
  </si>
  <si>
    <t>CAROL ANNIE FRANCISCO MONTERO</t>
  </si>
  <si>
    <t>DESCUENTO ASOCIACION</t>
  </si>
  <si>
    <t>COORDINADORA ACUERDOS INTERNACIONALES</t>
  </si>
  <si>
    <t>LAURA AMELIA BELLIARD CABRAL</t>
  </si>
  <si>
    <t>AUXILIAR ADMINISTRATIVA</t>
  </si>
  <si>
    <t>SANTA MELANIA FAMILIA MONTERO</t>
  </si>
  <si>
    <t>AGOSTO 2022</t>
  </si>
  <si>
    <t>Fecha de registro: hasta el 05 de septiembre del 2022. 2:06 p.m.</t>
  </si>
  <si>
    <t>Fecha de imputación: hasta el 31 de agosto del 2022.</t>
  </si>
  <si>
    <t>001-0526893-2</t>
  </si>
  <si>
    <t>001-0633931-0</t>
  </si>
  <si>
    <t>INVESTIGADOR ACCIDENTE AVIACION-MANTENIMIENTO</t>
  </si>
  <si>
    <t>ANTONIO CID CORREA</t>
  </si>
  <si>
    <t>001-1127286-0</t>
  </si>
  <si>
    <t>NELDA PEREZ OTAÑO</t>
  </si>
  <si>
    <t>093-0034596-5</t>
  </si>
  <si>
    <t>ASESORA  PLANIFICACION Y DESARROLLO</t>
  </si>
  <si>
    <t>CLARA LUZ HEREDIA JORGE</t>
  </si>
  <si>
    <t>001-1423106-1</t>
  </si>
  <si>
    <t>048-0078061-3</t>
  </si>
  <si>
    <t>ONELBIA ALTAGRACIA PICHARDO JIMENEZ</t>
  </si>
  <si>
    <t>001-1206338-3</t>
  </si>
  <si>
    <t>RODOLFO NELSON CASTRO BARTOLOME</t>
  </si>
  <si>
    <t>001-0800865-7</t>
  </si>
  <si>
    <t>KERKDENNY AGUSTIN MEDINA PANTALEON</t>
  </si>
  <si>
    <t>001-1282380-2</t>
  </si>
  <si>
    <t>ANALISTA ACCESO UNIVERSAL</t>
  </si>
  <si>
    <t>MARINO ANTONIO VERAS ROSA</t>
  </si>
  <si>
    <t>001-0730718-3</t>
  </si>
  <si>
    <t>001-0714877-7</t>
  </si>
  <si>
    <t>001-1536061-2</t>
  </si>
  <si>
    <t>ANALISTA GESTION CALIDAD</t>
  </si>
  <si>
    <t>001-0746502-3</t>
  </si>
  <si>
    <t>JARVIK RAFAEL CORSINO RONDON</t>
  </si>
  <si>
    <t>001-1801012-3</t>
  </si>
  <si>
    <t>013-0023882-9</t>
  </si>
  <si>
    <t>ENMANUEL MARCELINO SOUFFRONT TAMAYO</t>
  </si>
  <si>
    <t>001-1178019-3</t>
  </si>
  <si>
    <t>223-0017233-9</t>
  </si>
  <si>
    <t>ULISES DAVID MENDOZA PEREZ</t>
  </si>
  <si>
    <t>001-1810984-2</t>
  </si>
  <si>
    <t>ROCKY JODOR ARISMENDY PERDOMO PADILLA</t>
  </si>
  <si>
    <t>067-0012561-7</t>
  </si>
  <si>
    <t>ANALISTA RECUSOS HUMANOS HUMANOS</t>
  </si>
  <si>
    <t>001-0884977-9</t>
  </si>
  <si>
    <t>SANDRA MERCEDES BERG VICTORIA</t>
  </si>
  <si>
    <t>001-0079815-6</t>
  </si>
  <si>
    <t>JONATHAN ALBERTO VALDEZ CASTRO</t>
  </si>
  <si>
    <t>001-1691800-4</t>
  </si>
  <si>
    <t>ANA CRISTINA NOLASCO GERMAN</t>
  </si>
  <si>
    <t>001-0523169-0</t>
  </si>
  <si>
    <t>TECNICA SERVICIO DE INFORMACION</t>
  </si>
  <si>
    <t>ROSA ALTAGRACIA MATOS GARO</t>
  </si>
  <si>
    <t>001-0491201-9</t>
  </si>
  <si>
    <t>ANEURIS JOSE DOMINGUEZ PAREDES</t>
  </si>
  <si>
    <t>001-1679268-0</t>
  </si>
  <si>
    <t>001-1363010-7</t>
  </si>
  <si>
    <t>056-0002677-6</t>
  </si>
  <si>
    <t>ANALISTA COMPRAS</t>
  </si>
  <si>
    <t>ARTEMISA SENCION ENCARNACION</t>
  </si>
  <si>
    <t>001-1737502-2</t>
  </si>
  <si>
    <t>GERMAN FRANCISCO BENCOSME ESTRELLA</t>
  </si>
  <si>
    <t>224-0030642-3</t>
  </si>
  <si>
    <t>HECTOR JULIAN CHRISTOPHER SANCHEZ</t>
  </si>
  <si>
    <t>048-0042869-2</t>
  </si>
  <si>
    <t>ENCARGADO DIVISION DE ECONOMIA</t>
  </si>
  <si>
    <t>001-1755715-7</t>
  </si>
  <si>
    <t>001-1758145-4</t>
  </si>
  <si>
    <t>054-0091937-8</t>
  </si>
  <si>
    <t>001-1115414-2</t>
  </si>
  <si>
    <t>ELIZABETH ELIBERTA PAULINO NUÑEZ</t>
  </si>
  <si>
    <t>001-1621632-6</t>
  </si>
  <si>
    <t>JOSE ALEJANDRO CRISTOPHER PARRA</t>
  </si>
  <si>
    <t>223-0100047-1</t>
  </si>
  <si>
    <t>CARLOS EDUARDO SANTANA CHECO</t>
  </si>
  <si>
    <t>001-1517219-9</t>
  </si>
  <si>
    <t>067-0012209-3</t>
  </si>
  <si>
    <t>JOSE ALBERTO NOVAS GUTIERREZ</t>
  </si>
  <si>
    <t>223-0102909-0</t>
  </si>
  <si>
    <t>001-1829437-0</t>
  </si>
  <si>
    <t>PAOLA MASSIEL MENDOZA CASO</t>
  </si>
  <si>
    <t>225-0046775-2</t>
  </si>
  <si>
    <t>MANUEL ENRIQUE ABBOTT BATISTA</t>
  </si>
  <si>
    <t>001-1097684-2</t>
  </si>
  <si>
    <t>ENCARGADO INTERINO DIVISION DE FACILITACION</t>
  </si>
  <si>
    <t>001-1331003-1</t>
  </si>
  <si>
    <t>001-0884135-4</t>
  </si>
  <si>
    <t>001-0830288-6</t>
  </si>
  <si>
    <t>MIGDALIA RAMIREZ CASTILLO</t>
  </si>
  <si>
    <t>023-0012401-9</t>
  </si>
  <si>
    <t>JENNIFFER JANYRIS AMARANTE CROUSSET</t>
  </si>
  <si>
    <t>224-0031443-5</t>
  </si>
  <si>
    <t>ANALISTA PRESUPUESTO</t>
  </si>
  <si>
    <t>JOEL RAFAEL LLUBERES GONZALEZ</t>
  </si>
  <si>
    <t>001-1424495-7</t>
  </si>
  <si>
    <t>MARIA LUISA HERNANDEZ RODRIGUEZ</t>
  </si>
  <si>
    <t>001-1154580-2</t>
  </si>
  <si>
    <t>223-0012397-7</t>
  </si>
  <si>
    <t>ELADIO ANTONIO ALVAREZ JIMENEZ</t>
  </si>
  <si>
    <t>001-0702724-5</t>
  </si>
  <si>
    <t>JOAQUIN BERNARDO FELIZ FELIZ</t>
  </si>
  <si>
    <t>080-0006030-4</t>
  </si>
  <si>
    <t>INVESTIGADOR ACCIDENTES</t>
  </si>
  <si>
    <t>MIGUEL ANTONIO VASQUEZ PIMENTEL</t>
  </si>
  <si>
    <t>001-0753454-7</t>
  </si>
  <si>
    <t>001-0956218-1</t>
  </si>
  <si>
    <t>EDWARD IDELFONSO ESPINOSA MARTINEZ</t>
  </si>
  <si>
    <t>001-1475830-3</t>
  </si>
  <si>
    <t>VICTOR MANUEL CRUZ COLLADO</t>
  </si>
  <si>
    <t>001-0494122-4</t>
  </si>
  <si>
    <t>001-1378992-9</t>
  </si>
  <si>
    <t>MIGUEL ARTURO BOU PEREZ</t>
  </si>
  <si>
    <t>001-1551868-0</t>
  </si>
  <si>
    <t>ENMANUEL ANTONIO COLLANTE GUZMAN</t>
  </si>
  <si>
    <t>402-2069839-9</t>
  </si>
  <si>
    <t>TECNICO CONTROL BIENES</t>
  </si>
  <si>
    <t>ILKANIA ARIELA RAMIREZ CAAMAÑO</t>
  </si>
  <si>
    <t>001-1298351-5</t>
  </si>
  <si>
    <t>ANA MEJILDA RODRIGUEZ NUÑEZ</t>
  </si>
  <si>
    <t>091-0001901-8</t>
  </si>
  <si>
    <t>001-0239034-1</t>
  </si>
  <si>
    <t>001-1846481-7</t>
  </si>
  <si>
    <t>JUAN YSIDRO GARCIA CASTILLO</t>
  </si>
  <si>
    <t>087-0016555-1</t>
  </si>
  <si>
    <t>225-0024903-6</t>
  </si>
  <si>
    <t>RADHAMES ANTONIO MARTINEZ ALVAREZ</t>
  </si>
  <si>
    <t>001-1636299-7</t>
  </si>
  <si>
    <t>SOFIA FALCONERI CAMACHO OVALLES</t>
  </si>
  <si>
    <t>001-0169115-2</t>
  </si>
  <si>
    <t>MIRIAM MARGARITA NOYOLA SALOMON</t>
  </si>
  <si>
    <t>001-0779586-6</t>
  </si>
  <si>
    <t>JULENNY MERCEDES ALEJO VASQUEZ</t>
  </si>
  <si>
    <t>056-0173675-3</t>
  </si>
  <si>
    <t>001-0810164-3</t>
  </si>
  <si>
    <t>JUANA ALTAGRACIA PEREZ CASTILLO</t>
  </si>
  <si>
    <t>001-0247891-4</t>
  </si>
  <si>
    <t>001-1719139-5</t>
  </si>
  <si>
    <t>DOLORES CHARO TEJEDA CRUZ</t>
  </si>
  <si>
    <t>001-0235614-4</t>
  </si>
  <si>
    <t>LUIS DE JESUS ORTEGA LIRIANO</t>
  </si>
  <si>
    <t>001-0105727-1</t>
  </si>
  <si>
    <t>INSPECTOR FACILITACION</t>
  </si>
  <si>
    <t>CESAR ANTONIO FONTANA VERAS</t>
  </si>
  <si>
    <t>056-0164446-0</t>
  </si>
  <si>
    <t>INSPECTOR OPERACIONES</t>
  </si>
  <si>
    <t>056-0065372-8</t>
  </si>
  <si>
    <t>001-1294856-7</t>
  </si>
  <si>
    <t>BIENVENIDO ELEAZAR LEON DE JESUS</t>
  </si>
  <si>
    <t>001-1742857-3</t>
  </si>
  <si>
    <t>402-0050589-5</t>
  </si>
  <si>
    <t>EDUARDO JOSE GUZMAN MARTINEZ</t>
  </si>
  <si>
    <t>402-1393160-9</t>
  </si>
  <si>
    <t>055-0036063-0</t>
  </si>
  <si>
    <t>YISEL ESTEFANIA BAUTISTA CABRERA</t>
  </si>
  <si>
    <t>001-1676340-0</t>
  </si>
  <si>
    <t>001-0747047-8</t>
  </si>
  <si>
    <t>ENCARGADA DIVISION DE COMPRAS</t>
  </si>
  <si>
    <t>402-3624102-8</t>
  </si>
  <si>
    <t>MARIA MIGUELINA ARROYO LUNA</t>
  </si>
  <si>
    <t>054-0143453-4</t>
  </si>
  <si>
    <t>082-0016707-3</t>
  </si>
  <si>
    <t>LEIDY ELAINE RODRIGUEZ TAVERAS</t>
  </si>
  <si>
    <t>001-1952431-2</t>
  </si>
  <si>
    <t>GLORIEL JOHANNA CRUZ MEJIA</t>
  </si>
  <si>
    <t>001-1784052-0</t>
  </si>
  <si>
    <t>JORDANIA JANEIRY CALDERON DE LA CRUZ</t>
  </si>
  <si>
    <t>402-2398261-8</t>
  </si>
  <si>
    <t>001-1688962-7</t>
  </si>
  <si>
    <t>001-1828379-5</t>
  </si>
  <si>
    <t>ENCARGADO TRANSPORTACION</t>
  </si>
  <si>
    <t>VICTOR MANUEL MUÑOZ HERNANDEZ</t>
  </si>
  <si>
    <t>001-0974338-5</t>
  </si>
  <si>
    <t>ENCARGADO DIVISION ELABORACION DOCUMENTOS</t>
  </si>
  <si>
    <t>001-1682978-9</t>
  </si>
  <si>
    <t xml:space="preserve">MARCOS EZEQUIEL RAMIREZ LOPEZ </t>
  </si>
  <si>
    <t>001-1911718-2</t>
  </si>
  <si>
    <t>YAMIL ALEJANDRO MELLA RODRIGUEZ</t>
  </si>
  <si>
    <t>402-3562096-6</t>
  </si>
  <si>
    <t>402-2498600-6</t>
  </si>
  <si>
    <t>ENCARGADA INTERINA CORRESPONDENCIA Y ARCHIVO</t>
  </si>
  <si>
    <t>223-0165861-7</t>
  </si>
  <si>
    <t>ENCARGADA DIVISION DE SERVICIOS GENERALES</t>
  </si>
  <si>
    <t>YOMERY ESMEROLIZA RODRIGUEZ ESPINAL</t>
  </si>
  <si>
    <t>151-0000955-2</t>
  </si>
  <si>
    <t>MAYRA DE JESUS COCHON TRUJILLO</t>
  </si>
  <si>
    <t>001-0087305-8</t>
  </si>
  <si>
    <t>ENCARGADA DEPARTAMENTO JURIDICO</t>
  </si>
  <si>
    <t>RAMON ANTONIO NUÑEZ BURGOS</t>
  </si>
  <si>
    <t>001-0747004-9</t>
  </si>
  <si>
    <t>PAOLA AIMEE PLA PUELLO</t>
  </si>
  <si>
    <t>001-1578513-1</t>
  </si>
  <si>
    <t>SECRETARIA DEL PLENO</t>
  </si>
  <si>
    <t>GABRIEL ANTONIO CRUZ RODRIGUEZ</t>
  </si>
  <si>
    <t>001-1051254-8</t>
  </si>
  <si>
    <t>LUIS GERONIMO CUSTODIO</t>
  </si>
  <si>
    <t>001-0710877-1</t>
  </si>
  <si>
    <t>MAIRELY CORAL PERALTA MARTINEZ</t>
  </si>
  <si>
    <t>402-3031005-0</t>
  </si>
  <si>
    <t>JUANA IVELIA LEBRON QUEVEDO</t>
  </si>
  <si>
    <t>001-1063629-7</t>
  </si>
  <si>
    <t>EPIFANIO JOSE BALBUENA RODRIGUEZ</t>
  </si>
  <si>
    <t>037-0098031-5</t>
  </si>
  <si>
    <t xml:space="preserve">ENCARGADO DEPARTAMENTO DE TECNOLOGIA </t>
  </si>
  <si>
    <t>HERMES ALTAGRACIA MECCARIELLO CADIZ</t>
  </si>
  <si>
    <t>402-2334832-3</t>
  </si>
  <si>
    <t>EDITH ANDRES AGUASANTA REYNOSO</t>
  </si>
  <si>
    <t>001-0180204-9</t>
  </si>
  <si>
    <t>001-1769733-4</t>
  </si>
  <si>
    <t>001-0342851-2</t>
  </si>
  <si>
    <t>001-0589667-4</t>
  </si>
  <si>
    <t>RAMMYZU RAMSSETTE ROJAS FELIZ</t>
  </si>
  <si>
    <t>402-1507171-9</t>
  </si>
  <si>
    <t>TECNICA DE ACUERDOS INTERNACIONALES</t>
  </si>
  <si>
    <t>FERNANDO JOSE ENCARNACION PEÑA</t>
  </si>
  <si>
    <t>402-1560925-2</t>
  </si>
  <si>
    <t>001-1632054-0</t>
  </si>
  <si>
    <t>402-0059523-5</t>
  </si>
  <si>
    <t>001-1651712-9</t>
  </si>
  <si>
    <t>002-0075272-3</t>
  </si>
  <si>
    <t>001-0105999-6</t>
  </si>
  <si>
    <t>ESTELY ALTAGRACIA MEDINA PANTALEON</t>
  </si>
  <si>
    <t>223-0125322-9</t>
  </si>
  <si>
    <t>TECNICO DE TRANSPORTE AEREO</t>
  </si>
  <si>
    <t>001-1683239-5</t>
  </si>
  <si>
    <t>224-0002353-1</t>
  </si>
  <si>
    <t>TECNICO EN RECURSOS HUMANOS</t>
  </si>
  <si>
    <t>402-2631497-5</t>
  </si>
  <si>
    <t>ANDREA CAMILA ESPINAL REYES</t>
  </si>
  <si>
    <t>402-2595777-4</t>
  </si>
  <si>
    <t>CARLOS EDUARDO CESPEDES MARTINEZ</t>
  </si>
  <si>
    <t>223-0039925-4</t>
  </si>
  <si>
    <t>001-0621513-0</t>
  </si>
  <si>
    <t>223-0082718-9</t>
  </si>
  <si>
    <t>023-0148865-2</t>
  </si>
  <si>
    <t>402-2614700-3</t>
  </si>
  <si>
    <t>MARIA ALEJANDRA MENDOZA BARRERA</t>
  </si>
  <si>
    <t>402-2326930-5</t>
  </si>
  <si>
    <t>001-0061799-2</t>
  </si>
  <si>
    <t>001-0521832-5</t>
  </si>
  <si>
    <t>402-2141172-7</t>
  </si>
  <si>
    <t>ERIKA LUCIA LOPEZ PAULINO</t>
  </si>
  <si>
    <t>047-0149592-3</t>
  </si>
  <si>
    <t>AUXILIAR DE FACILITACION</t>
  </si>
  <si>
    <t>MERCEDES DEL CARMEN COLLADO ROBIN</t>
  </si>
  <si>
    <t>031-0356025-0</t>
  </si>
  <si>
    <t>ARMANDO JOSE DE LA CRUZ NATERA</t>
  </si>
  <si>
    <t>402-2336802-4</t>
  </si>
  <si>
    <t>DOMINGO DE JESUS CAMPOS SANTOS</t>
  </si>
  <si>
    <t>049-0023767-0</t>
  </si>
  <si>
    <t>CLEOVIC MARIVI RODRIGUEZ GUZMAN</t>
  </si>
  <si>
    <t>402-0062068-6</t>
  </si>
  <si>
    <t>110-0005521-7</t>
  </si>
  <si>
    <t>JOHANNA NATIVIDAD DIAZ SANCHEZ</t>
  </si>
  <si>
    <t>001-1496273-1</t>
  </si>
  <si>
    <t>COORDINADORA DE SALUD</t>
  </si>
  <si>
    <t>001-1176419-7</t>
  </si>
  <si>
    <t>PEDRO MIGUEL CASTILLO DE LA CRUZ</t>
  </si>
  <si>
    <t>001-1139807-9</t>
  </si>
  <si>
    <t>DIOLANYI FRANCHESCA MARTE DE JIMENEZ</t>
  </si>
  <si>
    <t>402-1370142-4</t>
  </si>
  <si>
    <t>402-3340675-6</t>
  </si>
  <si>
    <t>JEWINSON MONTES DE OCA JABOT</t>
  </si>
  <si>
    <t>001-1589942-9</t>
  </si>
  <si>
    <t>FAUSTO DE JESUS GERMAN SANCHEZ</t>
  </si>
  <si>
    <t>001-0436687-7</t>
  </si>
  <si>
    <t>402-1329464-4</t>
  </si>
  <si>
    <t>402-3837465-2</t>
  </si>
  <si>
    <t>402-0878868-3</t>
  </si>
  <si>
    <t>ESTHER CAROLINA CAPELLAN VALERA</t>
  </si>
  <si>
    <t>001-1536496-0</t>
  </si>
  <si>
    <t>ENCARGADA ALMACEN Y SUMINISTRO</t>
  </si>
  <si>
    <t>FIORD DALUZ DEL VILLAR GARCIA</t>
  </si>
  <si>
    <t>029-0016459-7</t>
  </si>
  <si>
    <t>ANALISTA DE RECURSOS HUMANOS</t>
  </si>
  <si>
    <t>JOSE MIGUEL MARTE RODRIGUEZ</t>
  </si>
  <si>
    <t>402-2917158-8</t>
  </si>
  <si>
    <t>CARMEN MERCEDES ALMANZAR UREÑA</t>
  </si>
  <si>
    <t>001-0135899-2</t>
  </si>
  <si>
    <t>PAMELA MICHELLE RIVAS AMADOR</t>
  </si>
  <si>
    <t>402-3705457-8</t>
  </si>
  <si>
    <t>001-0028107-0</t>
  </si>
  <si>
    <t>001-1597305-9</t>
  </si>
  <si>
    <t>CARLA YARISSA DOMINGUEZ MOREL</t>
  </si>
  <si>
    <t>402-0073893-4</t>
  </si>
  <si>
    <t>HILARY JOELIZA DE PEÑA AMADOR</t>
  </si>
  <si>
    <t>402-4170651-0</t>
  </si>
  <si>
    <t>ROMULO BIENVENIDO PEGUERO PEÑA</t>
  </si>
  <si>
    <t>001-1030526-5</t>
  </si>
  <si>
    <t>ANYA DIONARYS OVIEDO MEJIA</t>
  </si>
  <si>
    <t>402-2536920-0</t>
  </si>
  <si>
    <t>001-0254466-5</t>
  </si>
  <si>
    <t>CARLOS MARTIN GUERRERO VILLAR</t>
  </si>
  <si>
    <t>402-3352716-3</t>
  </si>
  <si>
    <t>KENIA YOSELIN CUEVAS RAMIREZ</t>
  </si>
  <si>
    <t>223-0058199-2</t>
  </si>
  <si>
    <t>BRENDA CAROLINA DE LEON GOMEZ</t>
  </si>
  <si>
    <t>001-1909968-7</t>
  </si>
  <si>
    <t>BIENVENIDO MALDONADO DE LOS SANTOS</t>
  </si>
  <si>
    <t>001-0727895-4</t>
  </si>
  <si>
    <t>001-0594392-2</t>
  </si>
  <si>
    <t>002-0117682-3</t>
  </si>
  <si>
    <t>GANDARI RADHARANI PARADAS MEDRANO</t>
  </si>
  <si>
    <t>001-1415131-9</t>
  </si>
  <si>
    <t>YAHAIRA ELIZABETH GARCIA MORAN</t>
  </si>
  <si>
    <t>402-2081631-4</t>
  </si>
  <si>
    <t>DIANA CAROLINA CASTILLO SOTO</t>
  </si>
  <si>
    <t>150-0000611-2</t>
  </si>
  <si>
    <t>JENNIFFER YENIREE PEREZ TERRERO</t>
  </si>
  <si>
    <t>402-2183580-0</t>
  </si>
  <si>
    <t>LIBARDO JESUS PEREZ CARVAJAL</t>
  </si>
  <si>
    <t>402-3657487-3</t>
  </si>
  <si>
    <t>001-0114758-5</t>
  </si>
  <si>
    <t>224-0024739-5</t>
  </si>
  <si>
    <t>402-2690418-9</t>
  </si>
  <si>
    <t>402-3404848-2</t>
  </si>
  <si>
    <t>001-1476914-4</t>
  </si>
  <si>
    <t>MEN HUEY NG YING</t>
  </si>
  <si>
    <t>001-1362875-4</t>
  </si>
  <si>
    <t>DANIELA VALENTINA LABRADOR SILVA</t>
  </si>
  <si>
    <t>402-5295096-5</t>
  </si>
  <si>
    <t>YOCAR ALTAGRACIA BATISTA BRITO</t>
  </si>
  <si>
    <t>402-2488420-1</t>
  </si>
  <si>
    <t>RELACIONADORA PUBLICA</t>
  </si>
  <si>
    <t>AMBAR FRANCHESCA GARCIA MATOS</t>
  </si>
  <si>
    <t>402-2374814-2</t>
  </si>
  <si>
    <t>MICHEL ALEXANDER ANGELES SANTOS</t>
  </si>
  <si>
    <t>402-2480731-9</t>
  </si>
  <si>
    <t>MARILERDY BLASINA BENCOSME ROSARIO</t>
  </si>
  <si>
    <t>001-1893150-0</t>
  </si>
  <si>
    <t>ENCARGADA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</si>
</sst>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wrapText="1"/>
    </xf>
    <xf numFmtId="164" fontId="8" fillId="2" borderId="1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/>
    </xf>
    <xf numFmtId="164" fontId="10" fillId="0" borderId="10" xfId="1" applyFont="1" applyFill="1" applyBorder="1" applyAlignment="1">
      <alignment horizontal="left"/>
    </xf>
    <xf numFmtId="164" fontId="10" fillId="0" borderId="10" xfId="1" applyFont="1" applyFill="1" applyBorder="1" applyAlignment="1">
      <alignment horizontal="center"/>
    </xf>
    <xf numFmtId="0" fontId="10" fillId="0" borderId="0" xfId="0" applyFont="1" applyFill="1"/>
    <xf numFmtId="0" fontId="10" fillId="0" borderId="9" xfId="0" applyFont="1" applyFill="1" applyBorder="1" applyAlignment="1">
      <alignment horizontal="left"/>
    </xf>
    <xf numFmtId="164" fontId="10" fillId="0" borderId="9" xfId="1" applyFont="1" applyFill="1" applyBorder="1" applyAlignment="1">
      <alignment horizontal="left"/>
    </xf>
    <xf numFmtId="164" fontId="10" fillId="0" borderId="9" xfId="1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0" xfId="0" applyFont="1"/>
    <xf numFmtId="164" fontId="2" fillId="0" borderId="0" xfId="1" applyFont="1" applyFill="1" applyBorder="1"/>
    <xf numFmtId="164" fontId="2" fillId="0" borderId="0" xfId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9" xfId="0" applyFont="1" applyBorder="1" applyAlignment="1">
      <alignment horizontal="center"/>
    </xf>
    <xf numFmtId="0" fontId="13" fillId="0" borderId="9" xfId="0" applyFont="1" applyBorder="1"/>
    <xf numFmtId="0" fontId="13" fillId="0" borderId="9" xfId="0" applyFont="1" applyBorder="1" applyAlignment="1">
      <alignment horizontal="left"/>
    </xf>
    <xf numFmtId="43" fontId="12" fillId="0" borderId="0" xfId="0" applyNumberFormat="1" applyFont="1"/>
    <xf numFmtId="1" fontId="13" fillId="0" borderId="9" xfId="2" applyNumberFormat="1" applyFont="1" applyBorder="1"/>
    <xf numFmtId="0" fontId="11" fillId="0" borderId="0" xfId="0" applyFont="1" applyAlignment="1">
      <alignment horizontal="center"/>
    </xf>
    <xf numFmtId="164" fontId="11" fillId="0" borderId="0" xfId="1" applyFont="1" applyFill="1"/>
    <xf numFmtId="164" fontId="11" fillId="0" borderId="0" xfId="1" applyFont="1" applyFill="1" applyBorder="1"/>
    <xf numFmtId="10" fontId="11" fillId="0" borderId="0" xfId="3" applyNumberFormat="1" applyFont="1" applyFill="1"/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164" fontId="10" fillId="0" borderId="9" xfId="1" applyFont="1" applyFill="1" applyBorder="1"/>
    <xf numFmtId="164" fontId="10" fillId="0" borderId="17" xfId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208</xdr:row>
      <xdr:rowOff>141817</xdr:rowOff>
    </xdr:from>
    <xdr:to>
      <xdr:col>2</xdr:col>
      <xdr:colOff>1838324</xdr:colOff>
      <xdr:row>214</xdr:row>
      <xdr:rowOff>141817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34167234"/>
          <a:ext cx="2187574" cy="10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208</xdr:row>
      <xdr:rowOff>141817</xdr:rowOff>
    </xdr:from>
    <xdr:to>
      <xdr:col>8</xdr:col>
      <xdr:colOff>0</xdr:colOff>
      <xdr:row>214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666750</xdr:colOff>
      <xdr:row>186</xdr:row>
      <xdr:rowOff>38656</xdr:rowOff>
    </xdr:from>
    <xdr:to>
      <xdr:col>18</xdr:col>
      <xdr:colOff>533353</xdr:colOff>
      <xdr:row>191</xdr:row>
      <xdr:rowOff>169332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04000" y="27206073"/>
          <a:ext cx="2396019" cy="1347760"/>
        </a:xfrm>
        <a:prstGeom prst="rect">
          <a:avLst/>
        </a:prstGeom>
      </xdr:spPr>
    </xdr:pic>
    <xdr:clientData/>
  </xdr:twoCellAnchor>
  <xdr:twoCellAnchor>
    <xdr:from>
      <xdr:col>9</xdr:col>
      <xdr:colOff>232833</xdr:colOff>
      <xdr:row>208</xdr:row>
      <xdr:rowOff>21167</xdr:rowOff>
    </xdr:from>
    <xdr:to>
      <xdr:col>11</xdr:col>
      <xdr:colOff>677333</xdr:colOff>
      <xdr:row>214</xdr:row>
      <xdr:rowOff>38174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313833" y="34046584"/>
          <a:ext cx="2275417" cy="1107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656167</xdr:colOff>
      <xdr:row>0</xdr:row>
      <xdr:rowOff>84666</xdr:rowOff>
    </xdr:from>
    <xdr:to>
      <xdr:col>18</xdr:col>
      <xdr:colOff>522770</xdr:colOff>
      <xdr:row>5</xdr:row>
      <xdr:rowOff>162426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2250" y="84666"/>
          <a:ext cx="2396019" cy="1347760"/>
        </a:xfrm>
        <a:prstGeom prst="rect">
          <a:avLst/>
        </a:prstGeom>
      </xdr:spPr>
    </xdr:pic>
    <xdr:clientData/>
  </xdr:twoCellAnchor>
  <xdr:twoCellAnchor editAs="oneCell">
    <xdr:from>
      <xdr:col>15</xdr:col>
      <xdr:colOff>730251</xdr:colOff>
      <xdr:row>92</xdr:row>
      <xdr:rowOff>137583</xdr:rowOff>
    </xdr:from>
    <xdr:to>
      <xdr:col>18</xdr:col>
      <xdr:colOff>596854</xdr:colOff>
      <xdr:row>98</xdr:row>
      <xdr:rowOff>151843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67501" y="13610166"/>
          <a:ext cx="2396019" cy="134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20"/>
  <sheetViews>
    <sheetView showGridLines="0" tabSelected="1" topLeftCell="A79" zoomScale="90" zoomScaleNormal="90" workbookViewId="0">
      <selection activeCell="D83" sqref="D83"/>
    </sheetView>
  </sheetViews>
  <sheetFormatPr baseColWidth="10" defaultColWidth="11.42578125" defaultRowHeight="14.25" x14ac:dyDescent="0.2"/>
  <cols>
    <col min="1" max="1" width="5" style="3" bestFit="1" customWidth="1"/>
    <col min="2" max="2" width="37.140625" style="3" bestFit="1" customWidth="1"/>
    <col min="3" max="3" width="50.85546875" style="3" bestFit="1" customWidth="1"/>
    <col min="4" max="4" width="33" style="3" customWidth="1"/>
    <col min="5" max="5" width="41.140625" style="3" customWidth="1"/>
    <col min="6" max="6" width="12.140625" style="12" customWidth="1"/>
    <col min="7" max="7" width="13" style="3" bestFit="1" customWidth="1"/>
    <col min="8" max="8" width="11.140625" style="3" customWidth="1"/>
    <col min="9" max="9" width="8.42578125" style="3" customWidth="1"/>
    <col min="10" max="10" width="12.28515625" style="13" customWidth="1"/>
    <col min="11" max="11" width="15.5703125" style="13" bestFit="1" customWidth="1"/>
    <col min="12" max="12" width="18.5703125" style="3" customWidth="1"/>
    <col min="13" max="14" width="12" style="3" customWidth="1"/>
    <col min="15" max="15" width="13.140625" style="3" customWidth="1"/>
    <col min="16" max="16" width="14.5703125" style="3" customWidth="1"/>
    <col min="17" max="17" width="10.7109375" style="3" customWidth="1"/>
    <col min="18" max="18" width="12.5703125" style="3" customWidth="1"/>
    <col min="19" max="19" width="12.7109375" style="3" bestFit="1" customWidth="1"/>
    <col min="20" max="16384" width="11.42578125" style="3"/>
  </cols>
  <sheetData>
    <row r="1" spans="1:19" ht="18.75" thickBot="1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9" ht="23.25" x14ac:dyDescent="0.35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4"/>
    </row>
    <row r="3" spans="1:19" ht="20.25" x14ac:dyDescent="0.3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</row>
    <row r="4" spans="1:19" ht="18" x14ac:dyDescent="0.25">
      <c r="A4" s="58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19" ht="18.75" thickBot="1" x14ac:dyDescent="0.3">
      <c r="A5" s="48" t="s">
        <v>319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</row>
    <row r="6" spans="1:19" s="11" customFormat="1" ht="23.25" thickBot="1" x14ac:dyDescent="0.25">
      <c r="A6" s="4" t="s">
        <v>76</v>
      </c>
      <c r="B6" s="5" t="s">
        <v>3</v>
      </c>
      <c r="C6" s="5" t="s">
        <v>4</v>
      </c>
      <c r="D6" s="4" t="s">
        <v>90</v>
      </c>
      <c r="E6" s="6" t="s">
        <v>91</v>
      </c>
      <c r="F6" s="7" t="s">
        <v>222</v>
      </c>
      <c r="G6" s="8" t="s">
        <v>209</v>
      </c>
      <c r="H6" s="8" t="s">
        <v>210</v>
      </c>
      <c r="I6" s="8" t="s">
        <v>211</v>
      </c>
      <c r="J6" s="8" t="s">
        <v>212</v>
      </c>
      <c r="K6" s="8" t="s">
        <v>213</v>
      </c>
      <c r="L6" s="8" t="s">
        <v>214</v>
      </c>
      <c r="M6" s="8" t="s">
        <v>215</v>
      </c>
      <c r="N6" s="9" t="s">
        <v>216</v>
      </c>
      <c r="O6" s="9" t="s">
        <v>314</v>
      </c>
      <c r="P6" s="10" t="s">
        <v>217</v>
      </c>
      <c r="Q6" s="8" t="s">
        <v>218</v>
      </c>
      <c r="R6" s="8" t="s">
        <v>220</v>
      </c>
      <c r="S6" s="8" t="s">
        <v>219</v>
      </c>
    </row>
    <row r="7" spans="1:19" s="23" customFormat="1" ht="12" x14ac:dyDescent="0.2">
      <c r="A7" s="19">
        <v>1</v>
      </c>
      <c r="B7" s="20" t="s">
        <v>126</v>
      </c>
      <c r="C7" s="20" t="s">
        <v>5</v>
      </c>
      <c r="D7" s="21" t="s">
        <v>247</v>
      </c>
      <c r="E7" s="21" t="s">
        <v>92</v>
      </c>
      <c r="F7" s="22" t="s">
        <v>223</v>
      </c>
      <c r="G7" s="26">
        <v>300000</v>
      </c>
      <c r="H7" s="26">
        <v>60194.49</v>
      </c>
      <c r="I7" s="26">
        <v>50</v>
      </c>
      <c r="J7" s="26">
        <f>G7*2.87%</f>
        <v>8610</v>
      </c>
      <c r="K7" s="63">
        <f>162625*3.04%</f>
        <v>4943.8</v>
      </c>
      <c r="L7" s="26">
        <v>6236.24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f t="shared" ref="R7:R12" si="0">+SUM(H7:P7)</f>
        <v>80034.53</v>
      </c>
      <c r="S7" s="26">
        <f t="shared" ref="S7:S12" si="1">SUM(G7+Q7-R7)</f>
        <v>219965.47</v>
      </c>
    </row>
    <row r="8" spans="1:19" s="23" customFormat="1" ht="12" x14ac:dyDescent="0.2">
      <c r="A8" s="19">
        <v>2</v>
      </c>
      <c r="B8" s="24" t="s">
        <v>130</v>
      </c>
      <c r="C8" s="24" t="s">
        <v>77</v>
      </c>
      <c r="D8" s="25" t="s">
        <v>117</v>
      </c>
      <c r="E8" s="25" t="s">
        <v>92</v>
      </c>
      <c r="F8" s="26" t="s">
        <v>224</v>
      </c>
      <c r="G8" s="64">
        <v>136200</v>
      </c>
      <c r="H8" s="26">
        <v>20620.580000000002</v>
      </c>
      <c r="I8" s="26">
        <v>50</v>
      </c>
      <c r="J8" s="26">
        <f>+G8*2.87%</f>
        <v>3908.94</v>
      </c>
      <c r="K8" s="63">
        <f>+G8*3.04%</f>
        <v>4140.4799999999996</v>
      </c>
      <c r="L8" s="26">
        <v>439.69</v>
      </c>
      <c r="M8" s="26">
        <v>0</v>
      </c>
      <c r="N8" s="26">
        <v>0</v>
      </c>
      <c r="O8" s="26">
        <v>0</v>
      </c>
      <c r="P8" s="26">
        <v>43000</v>
      </c>
      <c r="Q8" s="26">
        <v>0</v>
      </c>
      <c r="R8" s="26">
        <f t="shared" si="0"/>
        <v>72159.69</v>
      </c>
      <c r="S8" s="26">
        <f t="shared" si="1"/>
        <v>64040.31</v>
      </c>
    </row>
    <row r="9" spans="1:19" s="23" customFormat="1" ht="12" x14ac:dyDescent="0.2">
      <c r="A9" s="19">
        <v>3</v>
      </c>
      <c r="B9" s="24" t="s">
        <v>58</v>
      </c>
      <c r="C9" s="24" t="s">
        <v>315</v>
      </c>
      <c r="D9" s="25" t="s">
        <v>117</v>
      </c>
      <c r="E9" s="25" t="s">
        <v>92</v>
      </c>
      <c r="F9" s="26" t="s">
        <v>224</v>
      </c>
      <c r="G9" s="26">
        <v>100000</v>
      </c>
      <c r="H9" s="64">
        <v>12105.44</v>
      </c>
      <c r="I9" s="26">
        <v>50</v>
      </c>
      <c r="J9" s="26">
        <f>+G9*2.87%</f>
        <v>2870</v>
      </c>
      <c r="K9" s="26">
        <f>+G9*3.04%</f>
        <v>3040</v>
      </c>
      <c r="L9" s="26">
        <v>439.69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f t="shared" si="0"/>
        <v>18505.13</v>
      </c>
      <c r="S9" s="26">
        <f t="shared" si="1"/>
        <v>81494.87</v>
      </c>
    </row>
    <row r="10" spans="1:19" s="23" customFormat="1" ht="12" x14ac:dyDescent="0.2">
      <c r="A10" s="19">
        <v>4</v>
      </c>
      <c r="B10" s="24" t="s">
        <v>169</v>
      </c>
      <c r="C10" s="27" t="s">
        <v>525</v>
      </c>
      <c r="D10" s="25" t="s">
        <v>117</v>
      </c>
      <c r="E10" s="25" t="s">
        <v>92</v>
      </c>
      <c r="F10" s="26" t="s">
        <v>224</v>
      </c>
      <c r="G10" s="26">
        <v>42000</v>
      </c>
      <c r="H10" s="26">
        <v>724.92</v>
      </c>
      <c r="I10" s="26">
        <v>50</v>
      </c>
      <c r="J10" s="26">
        <f>+G10*2.87%</f>
        <v>1205.4000000000001</v>
      </c>
      <c r="K10" s="26">
        <f>+G10*3.04%</f>
        <v>1276.8</v>
      </c>
      <c r="L10" s="26">
        <v>8517.1124999999993</v>
      </c>
      <c r="M10" s="26">
        <v>0</v>
      </c>
      <c r="N10" s="26">
        <v>0</v>
      </c>
      <c r="O10" s="26">
        <v>200</v>
      </c>
      <c r="P10" s="26">
        <v>11534.51</v>
      </c>
      <c r="Q10" s="26">
        <v>0</v>
      </c>
      <c r="R10" s="26">
        <f t="shared" si="0"/>
        <v>23508.7425</v>
      </c>
      <c r="S10" s="26">
        <f t="shared" si="1"/>
        <v>18491.2575</v>
      </c>
    </row>
    <row r="11" spans="1:19" s="23" customFormat="1" ht="12" x14ac:dyDescent="0.2">
      <c r="A11" s="19">
        <v>5</v>
      </c>
      <c r="B11" s="24" t="s">
        <v>133</v>
      </c>
      <c r="C11" s="24" t="s">
        <v>270</v>
      </c>
      <c r="D11" s="25" t="s">
        <v>117</v>
      </c>
      <c r="E11" s="25" t="s">
        <v>92</v>
      </c>
      <c r="F11" s="26" t="s">
        <v>224</v>
      </c>
      <c r="G11" s="26">
        <v>65000</v>
      </c>
      <c r="H11" s="26">
        <v>4427.55</v>
      </c>
      <c r="I11" s="26">
        <v>50</v>
      </c>
      <c r="J11" s="26">
        <f>+G11*2.87%</f>
        <v>1865.5</v>
      </c>
      <c r="K11" s="63">
        <f>+G11*3.04%</f>
        <v>1976</v>
      </c>
      <c r="L11" s="26">
        <v>0</v>
      </c>
      <c r="M11" s="65">
        <v>0</v>
      </c>
      <c r="N11" s="26">
        <v>0</v>
      </c>
      <c r="O11" s="26">
        <v>200</v>
      </c>
      <c r="P11" s="26">
        <v>7205.0599999999995</v>
      </c>
      <c r="Q11" s="26">
        <v>0</v>
      </c>
      <c r="R11" s="26">
        <f t="shared" si="0"/>
        <v>15724.109999999999</v>
      </c>
      <c r="S11" s="26">
        <f t="shared" si="1"/>
        <v>49275.89</v>
      </c>
    </row>
    <row r="12" spans="1:19" s="23" customFormat="1" ht="12" x14ac:dyDescent="0.2">
      <c r="A12" s="19">
        <v>6</v>
      </c>
      <c r="B12" s="24" t="s">
        <v>163</v>
      </c>
      <c r="C12" s="24" t="s">
        <v>239</v>
      </c>
      <c r="D12" s="25" t="s">
        <v>116</v>
      </c>
      <c r="E12" s="25" t="s">
        <v>92</v>
      </c>
      <c r="F12" s="26" t="s">
        <v>224</v>
      </c>
      <c r="G12" s="64">
        <v>170000</v>
      </c>
      <c r="H12" s="26">
        <v>28627.24</v>
      </c>
      <c r="I12" s="26">
        <v>50</v>
      </c>
      <c r="J12" s="26">
        <f>+G12*2.87%</f>
        <v>4879</v>
      </c>
      <c r="K12" s="26">
        <f>162625*3.04%</f>
        <v>4943.8</v>
      </c>
      <c r="L12" s="26">
        <v>1319.07</v>
      </c>
      <c r="M12" s="26">
        <v>0</v>
      </c>
      <c r="N12" s="26">
        <v>0</v>
      </c>
      <c r="O12" s="26">
        <v>200</v>
      </c>
      <c r="P12" s="26">
        <v>3000</v>
      </c>
      <c r="Q12" s="26">
        <v>0</v>
      </c>
      <c r="R12" s="26">
        <f t="shared" si="0"/>
        <v>43019.110000000008</v>
      </c>
      <c r="S12" s="26">
        <f t="shared" si="1"/>
        <v>126980.88999999998</v>
      </c>
    </row>
    <row r="13" spans="1:19" s="23" customFormat="1" ht="12" x14ac:dyDescent="0.2">
      <c r="A13" s="19">
        <v>7</v>
      </c>
      <c r="B13" s="24" t="s">
        <v>132</v>
      </c>
      <c r="C13" s="24" t="s">
        <v>13</v>
      </c>
      <c r="D13" s="25" t="s">
        <v>117</v>
      </c>
      <c r="E13" s="25" t="s">
        <v>92</v>
      </c>
      <c r="F13" s="26" t="s">
        <v>223</v>
      </c>
      <c r="G13" s="64">
        <v>30000</v>
      </c>
      <c r="H13" s="26">
        <v>0</v>
      </c>
      <c r="I13" s="26">
        <v>50</v>
      </c>
      <c r="J13" s="26">
        <f>+G13*2.87%</f>
        <v>861</v>
      </c>
      <c r="K13" s="26">
        <f>+G13*3.04%</f>
        <v>912</v>
      </c>
      <c r="L13" s="26">
        <v>3500.03</v>
      </c>
      <c r="M13" s="26">
        <v>0</v>
      </c>
      <c r="N13" s="26">
        <v>0</v>
      </c>
      <c r="O13" s="26">
        <v>0</v>
      </c>
      <c r="P13" s="26">
        <v>4515.7700000000004</v>
      </c>
      <c r="Q13" s="26">
        <v>0</v>
      </c>
      <c r="R13" s="26">
        <f>+SUM(H13:P13)</f>
        <v>9838.8000000000011</v>
      </c>
      <c r="S13" s="26">
        <f>SUM(G13+Q13-R13)</f>
        <v>20161.199999999997</v>
      </c>
    </row>
    <row r="14" spans="1:19" s="23" customFormat="1" ht="12" x14ac:dyDescent="0.2">
      <c r="A14" s="19">
        <v>8</v>
      </c>
      <c r="B14" s="24" t="s">
        <v>147</v>
      </c>
      <c r="C14" s="24" t="s">
        <v>189</v>
      </c>
      <c r="D14" s="25" t="s">
        <v>247</v>
      </c>
      <c r="E14" s="25" t="s">
        <v>243</v>
      </c>
      <c r="F14" s="26" t="s">
        <v>224</v>
      </c>
      <c r="G14" s="64">
        <v>215000</v>
      </c>
      <c r="H14" s="26">
        <v>39554.36</v>
      </c>
      <c r="I14" s="26">
        <v>50</v>
      </c>
      <c r="J14" s="26">
        <f>+G14*2.87%</f>
        <v>6170.5</v>
      </c>
      <c r="K14" s="26">
        <f>162625*3.04%</f>
        <v>4943.8</v>
      </c>
      <c r="L14" s="26">
        <v>18398.88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f>+SUM(H14:P14)</f>
        <v>69117.540000000008</v>
      </c>
      <c r="S14" s="26">
        <f>SUM(G14+Q14-R14)</f>
        <v>145882.46</v>
      </c>
    </row>
    <row r="15" spans="1:19" s="23" customFormat="1" ht="12" x14ac:dyDescent="0.2">
      <c r="A15" s="19">
        <v>9</v>
      </c>
      <c r="B15" s="24" t="s">
        <v>19</v>
      </c>
      <c r="C15" s="24" t="s">
        <v>225</v>
      </c>
      <c r="D15" s="25" t="s">
        <v>116</v>
      </c>
      <c r="E15" s="25" t="s">
        <v>243</v>
      </c>
      <c r="F15" s="26" t="s">
        <v>223</v>
      </c>
      <c r="G15" s="26">
        <v>85000</v>
      </c>
      <c r="H15" s="26">
        <v>8239.5300000000007</v>
      </c>
      <c r="I15" s="26">
        <v>130</v>
      </c>
      <c r="J15" s="26">
        <f>+G15*2.87%</f>
        <v>2439.5</v>
      </c>
      <c r="K15" s="63">
        <f>+G15*3.04%</f>
        <v>2584</v>
      </c>
      <c r="L15" s="26">
        <v>1319.07</v>
      </c>
      <c r="M15" s="65">
        <v>1350.12</v>
      </c>
      <c r="N15" s="65">
        <v>0</v>
      </c>
      <c r="O15" s="26">
        <v>0</v>
      </c>
      <c r="P15" s="26">
        <v>5500</v>
      </c>
      <c r="Q15" s="26">
        <v>0</v>
      </c>
      <c r="R15" s="26">
        <f>+SUM(H15:P15)</f>
        <v>21562.22</v>
      </c>
      <c r="S15" s="26">
        <f>SUM(G15+Q15-R15)</f>
        <v>63437.78</v>
      </c>
    </row>
    <row r="16" spans="1:19" s="23" customFormat="1" ht="12" x14ac:dyDescent="0.2">
      <c r="A16" s="19">
        <v>10</v>
      </c>
      <c r="B16" s="24" t="s">
        <v>188</v>
      </c>
      <c r="C16" s="24" t="s">
        <v>269</v>
      </c>
      <c r="D16" s="25" t="s">
        <v>117</v>
      </c>
      <c r="E16" s="25" t="s">
        <v>243</v>
      </c>
      <c r="F16" s="26" t="s">
        <v>224</v>
      </c>
      <c r="G16" s="64">
        <v>77924</v>
      </c>
      <c r="H16" s="26">
        <v>6912.61</v>
      </c>
      <c r="I16" s="26">
        <v>50</v>
      </c>
      <c r="J16" s="26">
        <f>+G16*2.87%</f>
        <v>2236.4187999999999</v>
      </c>
      <c r="K16" s="63">
        <f>+G16*3.04%</f>
        <v>2368.8896</v>
      </c>
      <c r="L16" s="26">
        <v>6132.9599999999991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f>+SUM(H16:P16)</f>
        <v>17700.878400000001</v>
      </c>
      <c r="S16" s="26">
        <f>SUM(G16+Q16-R16)</f>
        <v>60223.121599999999</v>
      </c>
    </row>
    <row r="17" spans="1:19" s="23" customFormat="1" ht="12" x14ac:dyDescent="0.2">
      <c r="A17" s="19">
        <v>11</v>
      </c>
      <c r="B17" s="24" t="s">
        <v>266</v>
      </c>
      <c r="C17" s="24" t="s">
        <v>241</v>
      </c>
      <c r="D17" s="25" t="s">
        <v>117</v>
      </c>
      <c r="E17" s="25" t="s">
        <v>243</v>
      </c>
      <c r="F17" s="26" t="s">
        <v>224</v>
      </c>
      <c r="G17" s="64">
        <v>45000</v>
      </c>
      <c r="H17" s="26">
        <v>1148.33</v>
      </c>
      <c r="I17" s="26">
        <v>50</v>
      </c>
      <c r="J17" s="26">
        <f>+G17*2.87%</f>
        <v>1291.5</v>
      </c>
      <c r="K17" s="26">
        <f>+G17*3.04%</f>
        <v>1368</v>
      </c>
      <c r="L17" s="26">
        <v>655.16250000000002</v>
      </c>
      <c r="M17" s="26">
        <v>0</v>
      </c>
      <c r="N17" s="26">
        <v>0</v>
      </c>
      <c r="O17" s="26">
        <v>0</v>
      </c>
      <c r="P17" s="26">
        <v>6500</v>
      </c>
      <c r="Q17" s="26">
        <v>0</v>
      </c>
      <c r="R17" s="26">
        <f>+SUM(H17:P17)</f>
        <v>11012.9925</v>
      </c>
      <c r="S17" s="26">
        <f>SUM(G17+Q17-R17)</f>
        <v>33987.0075</v>
      </c>
    </row>
    <row r="18" spans="1:19" s="23" customFormat="1" ht="12" x14ac:dyDescent="0.2">
      <c r="A18" s="19">
        <v>12</v>
      </c>
      <c r="B18" s="24" t="s">
        <v>89</v>
      </c>
      <c r="C18" s="24" t="s">
        <v>277</v>
      </c>
      <c r="D18" s="25" t="s">
        <v>116</v>
      </c>
      <c r="E18" s="25" t="s">
        <v>243</v>
      </c>
      <c r="F18" s="26" t="s">
        <v>224</v>
      </c>
      <c r="G18" s="26">
        <v>65000</v>
      </c>
      <c r="H18" s="26">
        <v>3617.48</v>
      </c>
      <c r="I18" s="26">
        <v>90</v>
      </c>
      <c r="J18" s="26">
        <f>+G18*2.87%</f>
        <v>1865.5</v>
      </c>
      <c r="K18" s="63">
        <f>+G18*3.04%</f>
        <v>1976</v>
      </c>
      <c r="L18" s="26">
        <v>3517.52</v>
      </c>
      <c r="M18" s="26">
        <v>3517.52</v>
      </c>
      <c r="N18" s="26">
        <v>0</v>
      </c>
      <c r="O18" s="26">
        <v>0</v>
      </c>
      <c r="P18" s="26">
        <v>0</v>
      </c>
      <c r="Q18" s="26">
        <v>0</v>
      </c>
      <c r="R18" s="26">
        <f>+SUM(H18:P18)</f>
        <v>14584.02</v>
      </c>
      <c r="S18" s="26">
        <f>SUM(G18+Q18-R18)</f>
        <v>50415.979999999996</v>
      </c>
    </row>
    <row r="19" spans="1:19" s="23" customFormat="1" ht="12" x14ac:dyDescent="0.2">
      <c r="A19" s="19">
        <v>13</v>
      </c>
      <c r="B19" s="24" t="s">
        <v>53</v>
      </c>
      <c r="C19" s="24" t="s">
        <v>10</v>
      </c>
      <c r="D19" s="25" t="s">
        <v>117</v>
      </c>
      <c r="E19" s="25" t="s">
        <v>243</v>
      </c>
      <c r="F19" s="26" t="s">
        <v>224</v>
      </c>
      <c r="G19" s="26">
        <v>32000</v>
      </c>
      <c r="H19" s="26">
        <v>0</v>
      </c>
      <c r="I19" s="26">
        <v>50</v>
      </c>
      <c r="J19" s="26">
        <f>+G19*2.87%</f>
        <v>918.4</v>
      </c>
      <c r="K19" s="26">
        <f>+G19*3.04%</f>
        <v>972.8</v>
      </c>
      <c r="L19" s="26">
        <v>0</v>
      </c>
      <c r="M19" s="26">
        <v>0</v>
      </c>
      <c r="N19" s="26">
        <v>0</v>
      </c>
      <c r="O19" s="26">
        <v>0</v>
      </c>
      <c r="P19" s="26">
        <v>3000</v>
      </c>
      <c r="Q19" s="26">
        <v>0</v>
      </c>
      <c r="R19" s="26">
        <f>+SUM(H19:P19)</f>
        <v>4941.2</v>
      </c>
      <c r="S19" s="26">
        <f>SUM(G19+Q19-R19)</f>
        <v>27058.799999999999</v>
      </c>
    </row>
    <row r="20" spans="1:19" s="23" customFormat="1" ht="12" x14ac:dyDescent="0.2">
      <c r="A20" s="19">
        <v>14</v>
      </c>
      <c r="B20" s="24" t="s">
        <v>74</v>
      </c>
      <c r="C20" s="24" t="s">
        <v>21</v>
      </c>
      <c r="D20" s="25" t="s">
        <v>247</v>
      </c>
      <c r="E20" s="25" t="s">
        <v>93</v>
      </c>
      <c r="F20" s="26" t="s">
        <v>223</v>
      </c>
      <c r="G20" s="26">
        <v>200000</v>
      </c>
      <c r="H20" s="26">
        <v>35911.99</v>
      </c>
      <c r="I20" s="26">
        <v>50</v>
      </c>
      <c r="J20" s="26">
        <f>+G20*2.87%</f>
        <v>5740</v>
      </c>
      <c r="K20" s="26">
        <f>162625*3.04%</f>
        <v>4943.8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f>+SUM(H20:P20)</f>
        <v>46645.79</v>
      </c>
      <c r="S20" s="26">
        <f>SUM(G20+Q20-R20)</f>
        <v>153354.21</v>
      </c>
    </row>
    <row r="21" spans="1:19" s="23" customFormat="1" ht="12" x14ac:dyDescent="0.2">
      <c r="A21" s="19">
        <v>15</v>
      </c>
      <c r="B21" s="24" t="s">
        <v>6</v>
      </c>
      <c r="C21" s="24" t="s">
        <v>324</v>
      </c>
      <c r="D21" s="25" t="s">
        <v>116</v>
      </c>
      <c r="E21" s="25" t="s">
        <v>93</v>
      </c>
      <c r="F21" s="26" t="s">
        <v>223</v>
      </c>
      <c r="G21" s="26">
        <v>105000</v>
      </c>
      <c r="H21" s="26">
        <v>13281.56</v>
      </c>
      <c r="I21" s="26">
        <v>130</v>
      </c>
      <c r="J21" s="26">
        <f>+G21*2.87%</f>
        <v>3013.5</v>
      </c>
      <c r="K21" s="26">
        <f>+G21*3.04%</f>
        <v>3192</v>
      </c>
      <c r="L21" s="26">
        <v>5241.3</v>
      </c>
      <c r="M21" s="26">
        <v>0</v>
      </c>
      <c r="N21" s="26">
        <v>0</v>
      </c>
      <c r="O21" s="26">
        <v>0</v>
      </c>
      <c r="P21" s="26">
        <v>1000</v>
      </c>
      <c r="Q21" s="26">
        <v>0</v>
      </c>
      <c r="R21" s="26">
        <f>+SUM(H21:P21)</f>
        <v>25858.359999999997</v>
      </c>
      <c r="S21" s="26">
        <f>SUM(G21+Q21-R21)</f>
        <v>79141.64</v>
      </c>
    </row>
    <row r="22" spans="1:19" s="23" customFormat="1" ht="12" x14ac:dyDescent="0.2">
      <c r="A22" s="19">
        <v>16</v>
      </c>
      <c r="B22" s="24" t="s">
        <v>64</v>
      </c>
      <c r="C22" s="24" t="s">
        <v>232</v>
      </c>
      <c r="D22" s="25" t="s">
        <v>117</v>
      </c>
      <c r="E22" s="25" t="s">
        <v>93</v>
      </c>
      <c r="F22" s="26" t="s">
        <v>223</v>
      </c>
      <c r="G22" s="26">
        <v>88000</v>
      </c>
      <c r="H22" s="26">
        <v>9282.74</v>
      </c>
      <c r="I22" s="26">
        <v>210</v>
      </c>
      <c r="J22" s="26">
        <f>+G22*2.87%</f>
        <v>2525.6</v>
      </c>
      <c r="K22" s="26">
        <f>+G22*3.04%</f>
        <v>2675.2</v>
      </c>
      <c r="L22" s="26">
        <v>2413.9225000000001</v>
      </c>
      <c r="M22" s="26">
        <v>0</v>
      </c>
      <c r="N22" s="26">
        <v>0</v>
      </c>
      <c r="O22" s="26">
        <v>0</v>
      </c>
      <c r="P22" s="26">
        <v>13571.64</v>
      </c>
      <c r="Q22" s="26">
        <v>0</v>
      </c>
      <c r="R22" s="26">
        <f>+SUM(H22:P22)</f>
        <v>30679.102500000001</v>
      </c>
      <c r="S22" s="26">
        <f>SUM(G22+Q22-R22)</f>
        <v>57320.897499999999</v>
      </c>
    </row>
    <row r="23" spans="1:19" s="23" customFormat="1" ht="12" x14ac:dyDescent="0.2">
      <c r="A23" s="19">
        <v>17</v>
      </c>
      <c r="B23" s="24" t="s">
        <v>7</v>
      </c>
      <c r="C23" s="24" t="s">
        <v>301</v>
      </c>
      <c r="D23" s="25" t="s">
        <v>116</v>
      </c>
      <c r="E23" s="25" t="s">
        <v>93</v>
      </c>
      <c r="F23" s="26" t="s">
        <v>223</v>
      </c>
      <c r="G23" s="26">
        <v>60000</v>
      </c>
      <c r="H23" s="26">
        <v>3216.63</v>
      </c>
      <c r="I23" s="26">
        <v>50</v>
      </c>
      <c r="J23" s="26">
        <f>+G23*2.87%</f>
        <v>1722</v>
      </c>
      <c r="K23" s="26">
        <f>+G23*3.04%</f>
        <v>1824</v>
      </c>
      <c r="L23" s="26">
        <v>0</v>
      </c>
      <c r="M23" s="26">
        <v>1350.12</v>
      </c>
      <c r="N23" s="26">
        <v>0</v>
      </c>
      <c r="O23" s="26">
        <v>0</v>
      </c>
      <c r="P23" s="26">
        <v>0</v>
      </c>
      <c r="Q23" s="26">
        <v>0</v>
      </c>
      <c r="R23" s="26">
        <f>+SUM(H23:P23)</f>
        <v>8162.75</v>
      </c>
      <c r="S23" s="26">
        <f>SUM(G23+Q23-R23)</f>
        <v>51837.25</v>
      </c>
    </row>
    <row r="24" spans="1:19" s="23" customFormat="1" ht="12" x14ac:dyDescent="0.2">
      <c r="A24" s="19">
        <v>18</v>
      </c>
      <c r="B24" s="24" t="s">
        <v>57</v>
      </c>
      <c r="C24" s="24" t="s">
        <v>301</v>
      </c>
      <c r="D24" s="25" t="s">
        <v>116</v>
      </c>
      <c r="E24" s="25" t="s">
        <v>93</v>
      </c>
      <c r="F24" s="26" t="s">
        <v>223</v>
      </c>
      <c r="G24" s="26">
        <v>60000</v>
      </c>
      <c r="H24" s="26">
        <v>3486.65</v>
      </c>
      <c r="I24" s="26">
        <v>170</v>
      </c>
      <c r="J24" s="26">
        <f>+G24*2.87%</f>
        <v>1722</v>
      </c>
      <c r="K24" s="26">
        <f>+G24*3.04%</f>
        <v>1824</v>
      </c>
      <c r="L24" s="26">
        <v>879.38</v>
      </c>
      <c r="M24" s="26">
        <v>0</v>
      </c>
      <c r="N24" s="26">
        <v>0</v>
      </c>
      <c r="O24" s="26">
        <v>0</v>
      </c>
      <c r="P24" s="26">
        <v>6223.59</v>
      </c>
      <c r="Q24" s="26">
        <v>0</v>
      </c>
      <c r="R24" s="26">
        <f>+SUM(H24:P24)</f>
        <v>14305.619999999999</v>
      </c>
      <c r="S24" s="26">
        <f>SUM(G24+Q24-R24)</f>
        <v>45694.380000000005</v>
      </c>
    </row>
    <row r="25" spans="1:19" s="23" customFormat="1" ht="12" x14ac:dyDescent="0.2">
      <c r="A25" s="19">
        <v>19</v>
      </c>
      <c r="B25" s="24" t="s">
        <v>41</v>
      </c>
      <c r="C25" s="24" t="s">
        <v>10</v>
      </c>
      <c r="D25" s="25" t="s">
        <v>117</v>
      </c>
      <c r="E25" s="25" t="s">
        <v>93</v>
      </c>
      <c r="F25" s="26" t="s">
        <v>224</v>
      </c>
      <c r="G25" s="26">
        <v>58740</v>
      </c>
      <c r="H25" s="26">
        <v>3249.54</v>
      </c>
      <c r="I25" s="26">
        <v>50</v>
      </c>
      <c r="J25" s="26">
        <f>+G25*2.87%</f>
        <v>1685.838</v>
      </c>
      <c r="K25" s="26">
        <f>+G25*3.04%</f>
        <v>1785.6959999999999</v>
      </c>
      <c r="L25" s="26">
        <v>0</v>
      </c>
      <c r="M25" s="26">
        <v>0</v>
      </c>
      <c r="N25" s="26">
        <v>0</v>
      </c>
      <c r="O25" s="26">
        <v>0</v>
      </c>
      <c r="P25" s="26">
        <v>2000</v>
      </c>
      <c r="Q25" s="26">
        <v>0</v>
      </c>
      <c r="R25" s="26">
        <f>+SUM(H25:P25)</f>
        <v>8771.0740000000005</v>
      </c>
      <c r="S25" s="26">
        <f>SUM(G25+Q25-R25)</f>
        <v>49968.925999999999</v>
      </c>
    </row>
    <row r="26" spans="1:19" s="23" customFormat="1" ht="12" x14ac:dyDescent="0.2">
      <c r="A26" s="19">
        <v>20</v>
      </c>
      <c r="B26" s="24" t="s">
        <v>59</v>
      </c>
      <c r="C26" s="24" t="s">
        <v>231</v>
      </c>
      <c r="D26" s="25" t="s">
        <v>117</v>
      </c>
      <c r="E26" s="25" t="s">
        <v>99</v>
      </c>
      <c r="F26" s="26" t="s">
        <v>224</v>
      </c>
      <c r="G26" s="26">
        <v>170000</v>
      </c>
      <c r="H26" s="26">
        <v>28289.71</v>
      </c>
      <c r="I26" s="26">
        <v>50</v>
      </c>
      <c r="J26" s="26">
        <f>+G26*2.87%</f>
        <v>4879</v>
      </c>
      <c r="K26" s="26">
        <f>162625*3.04%</f>
        <v>4943.8</v>
      </c>
      <c r="L26" s="26">
        <v>0</v>
      </c>
      <c r="M26" s="26">
        <v>1350.12</v>
      </c>
      <c r="N26" s="26">
        <v>0</v>
      </c>
      <c r="O26" s="26">
        <v>200</v>
      </c>
      <c r="P26" s="26">
        <v>10000</v>
      </c>
      <c r="Q26" s="26">
        <v>0</v>
      </c>
      <c r="R26" s="26">
        <f>+SUM(H26:P26)</f>
        <v>49712.630000000005</v>
      </c>
      <c r="S26" s="26">
        <f>SUM(G26+Q26-R26)</f>
        <v>120287.37</v>
      </c>
    </row>
    <row r="27" spans="1:19" s="23" customFormat="1" ht="12" x14ac:dyDescent="0.2">
      <c r="A27" s="19">
        <v>21</v>
      </c>
      <c r="B27" s="24" t="s">
        <v>113</v>
      </c>
      <c r="C27" s="24" t="s">
        <v>269</v>
      </c>
      <c r="D27" s="25" t="s">
        <v>117</v>
      </c>
      <c r="E27" s="25" t="s">
        <v>99</v>
      </c>
      <c r="F27" s="26" t="s">
        <v>224</v>
      </c>
      <c r="G27" s="64">
        <v>65000</v>
      </c>
      <c r="H27" s="26">
        <v>4427.55</v>
      </c>
      <c r="I27" s="26">
        <v>50</v>
      </c>
      <c r="J27" s="26">
        <f>+G27*2.87%</f>
        <v>1865.5</v>
      </c>
      <c r="K27" s="63">
        <f>+G27*3.04%</f>
        <v>1976</v>
      </c>
      <c r="L27" s="26">
        <v>1965.4875</v>
      </c>
      <c r="M27" s="26">
        <v>0</v>
      </c>
      <c r="N27" s="26">
        <v>0</v>
      </c>
      <c r="O27" s="26">
        <v>200</v>
      </c>
      <c r="P27" s="26">
        <v>9333.9</v>
      </c>
      <c r="Q27" s="26">
        <v>0</v>
      </c>
      <c r="R27" s="26">
        <f>+SUM(H27:P27)</f>
        <v>19818.4375</v>
      </c>
      <c r="S27" s="26">
        <f>SUM(G27+Q27-R27)</f>
        <v>45181.5625</v>
      </c>
    </row>
    <row r="28" spans="1:19" s="23" customFormat="1" ht="12" x14ac:dyDescent="0.2">
      <c r="A28" s="19">
        <v>22</v>
      </c>
      <c r="B28" s="27" t="s">
        <v>636</v>
      </c>
      <c r="C28" s="24" t="s">
        <v>269</v>
      </c>
      <c r="D28" s="25" t="s">
        <v>117</v>
      </c>
      <c r="E28" s="25" t="s">
        <v>99</v>
      </c>
      <c r="F28" s="26" t="s">
        <v>224</v>
      </c>
      <c r="G28" s="64">
        <v>65000</v>
      </c>
      <c r="H28" s="26">
        <v>4427.55</v>
      </c>
      <c r="I28" s="26">
        <v>50</v>
      </c>
      <c r="J28" s="26">
        <f>+G28*2.87%</f>
        <v>1865.5</v>
      </c>
      <c r="K28" s="63">
        <f>+G28*3.04%</f>
        <v>1976</v>
      </c>
      <c r="L28" s="26">
        <v>0</v>
      </c>
      <c r="M28" s="65">
        <v>0</v>
      </c>
      <c r="N28" s="26">
        <v>0</v>
      </c>
      <c r="O28" s="26">
        <v>0</v>
      </c>
      <c r="P28" s="26">
        <v>0</v>
      </c>
      <c r="Q28" s="26">
        <v>0</v>
      </c>
      <c r="R28" s="26">
        <f>+SUM(H28:P28)</f>
        <v>8319.0499999999993</v>
      </c>
      <c r="S28" s="26">
        <f>SUM(G28+Q28-R28)</f>
        <v>56680.95</v>
      </c>
    </row>
    <row r="29" spans="1:19" s="23" customFormat="1" ht="12" x14ac:dyDescent="0.2">
      <c r="A29" s="19">
        <v>23</v>
      </c>
      <c r="B29" s="24" t="s">
        <v>139</v>
      </c>
      <c r="C29" s="24" t="s">
        <v>295</v>
      </c>
      <c r="D29" s="25" t="s">
        <v>117</v>
      </c>
      <c r="E29" s="25" t="s">
        <v>99</v>
      </c>
      <c r="F29" s="26" t="s">
        <v>223</v>
      </c>
      <c r="G29" s="64">
        <v>85000</v>
      </c>
      <c r="H29" s="26">
        <v>8239.5300000000007</v>
      </c>
      <c r="I29" s="26">
        <v>50</v>
      </c>
      <c r="J29" s="26">
        <f>+G29*2.87%</f>
        <v>2439.5</v>
      </c>
      <c r="K29" s="63">
        <f>+G29*3.04%</f>
        <v>2584</v>
      </c>
      <c r="L29" s="26">
        <v>0</v>
      </c>
      <c r="M29" s="26">
        <v>1350.12</v>
      </c>
      <c r="N29" s="26">
        <v>0</v>
      </c>
      <c r="O29" s="26">
        <v>200</v>
      </c>
      <c r="P29" s="26">
        <v>0</v>
      </c>
      <c r="Q29" s="26">
        <v>0</v>
      </c>
      <c r="R29" s="26">
        <f>+SUM(H29:P29)</f>
        <v>14863.150000000001</v>
      </c>
      <c r="S29" s="26">
        <f>SUM(G29+Q29-R29)</f>
        <v>70136.850000000006</v>
      </c>
    </row>
    <row r="30" spans="1:19" s="23" customFormat="1" ht="12" x14ac:dyDescent="0.2">
      <c r="A30" s="19">
        <v>24</v>
      </c>
      <c r="B30" s="24" t="s">
        <v>176</v>
      </c>
      <c r="C30" s="27" t="s">
        <v>535</v>
      </c>
      <c r="D30" s="25" t="s">
        <v>117</v>
      </c>
      <c r="E30" s="25" t="s">
        <v>99</v>
      </c>
      <c r="F30" s="26" t="s">
        <v>224</v>
      </c>
      <c r="G30" s="64">
        <v>65000</v>
      </c>
      <c r="H30" s="26">
        <v>4427.55</v>
      </c>
      <c r="I30" s="26">
        <v>50</v>
      </c>
      <c r="J30" s="26">
        <f>+G30*2.87%</f>
        <v>1865.5</v>
      </c>
      <c r="K30" s="26">
        <f>+G30*3.04%</f>
        <v>1976</v>
      </c>
      <c r="L30" s="26">
        <v>0</v>
      </c>
      <c r="M30" s="26">
        <v>0</v>
      </c>
      <c r="N30" s="26">
        <v>0</v>
      </c>
      <c r="O30" s="26">
        <v>200</v>
      </c>
      <c r="P30" s="26">
        <v>5000</v>
      </c>
      <c r="Q30" s="26">
        <v>0</v>
      </c>
      <c r="R30" s="26">
        <f>+SUM(H30:P30)</f>
        <v>13519.05</v>
      </c>
      <c r="S30" s="26">
        <f>SUM(G30+Q30-R30)</f>
        <v>51480.95</v>
      </c>
    </row>
    <row r="31" spans="1:19" s="23" customFormat="1" ht="12" x14ac:dyDescent="0.2">
      <c r="A31" s="19">
        <v>25</v>
      </c>
      <c r="B31" s="24" t="s">
        <v>297</v>
      </c>
      <c r="C31" s="24" t="s">
        <v>10</v>
      </c>
      <c r="D31" s="25" t="s">
        <v>117</v>
      </c>
      <c r="E31" s="25" t="s">
        <v>99</v>
      </c>
      <c r="F31" s="26" t="s">
        <v>224</v>
      </c>
      <c r="G31" s="64">
        <v>32000</v>
      </c>
      <c r="H31" s="26"/>
      <c r="I31" s="26">
        <v>50</v>
      </c>
      <c r="J31" s="26">
        <f>+G31*2.87%</f>
        <v>918.4</v>
      </c>
      <c r="K31" s="26">
        <f>+G31*3.04%</f>
        <v>972.8</v>
      </c>
      <c r="L31" s="26">
        <v>0</v>
      </c>
      <c r="M31" s="26">
        <v>0</v>
      </c>
      <c r="N31" s="26">
        <v>0</v>
      </c>
      <c r="O31" s="26">
        <v>200</v>
      </c>
      <c r="P31" s="26"/>
      <c r="Q31" s="26">
        <v>0</v>
      </c>
      <c r="R31" s="26">
        <f>+SUM(H31:P31)</f>
        <v>2141.1999999999998</v>
      </c>
      <c r="S31" s="26">
        <f>SUM(G31+Q31-R31)</f>
        <v>29858.799999999999</v>
      </c>
    </row>
    <row r="32" spans="1:19" s="23" customFormat="1" ht="12" x14ac:dyDescent="0.2">
      <c r="A32" s="19">
        <v>26</v>
      </c>
      <c r="B32" s="24" t="s">
        <v>33</v>
      </c>
      <c r="C32" s="24" t="s">
        <v>10</v>
      </c>
      <c r="D32" s="25" t="s">
        <v>117</v>
      </c>
      <c r="E32" s="25" t="s">
        <v>99</v>
      </c>
      <c r="F32" s="26" t="s">
        <v>224</v>
      </c>
      <c r="G32" s="26">
        <v>32000</v>
      </c>
      <c r="H32" s="26">
        <v>0</v>
      </c>
      <c r="I32" s="26">
        <v>90</v>
      </c>
      <c r="J32" s="26">
        <f>+G32*2.87%</f>
        <v>918.4</v>
      </c>
      <c r="K32" s="26">
        <f>+G32*3.04%</f>
        <v>972.8</v>
      </c>
      <c r="L32" s="26">
        <v>2198.4499999999998</v>
      </c>
      <c r="M32" s="26">
        <v>0</v>
      </c>
      <c r="N32" s="26">
        <v>0</v>
      </c>
      <c r="O32" s="26">
        <v>200</v>
      </c>
      <c r="P32" s="26">
        <v>6526.78</v>
      </c>
      <c r="Q32" s="26">
        <v>0</v>
      </c>
      <c r="R32" s="26">
        <f>+SUM(H32:P32)</f>
        <v>10906.43</v>
      </c>
      <c r="S32" s="26">
        <f>SUM(G32+Q32-R32)</f>
        <v>21093.57</v>
      </c>
    </row>
    <row r="33" spans="1:19" s="23" customFormat="1" ht="12" x14ac:dyDescent="0.2">
      <c r="A33" s="19">
        <v>27</v>
      </c>
      <c r="B33" s="24" t="s">
        <v>128</v>
      </c>
      <c r="C33" s="24" t="s">
        <v>236</v>
      </c>
      <c r="D33" s="25" t="s">
        <v>117</v>
      </c>
      <c r="E33" s="25" t="s">
        <v>94</v>
      </c>
      <c r="F33" s="26" t="s">
        <v>224</v>
      </c>
      <c r="G33" s="64">
        <v>170000</v>
      </c>
      <c r="H33" s="26">
        <v>28289.71</v>
      </c>
      <c r="I33" s="26">
        <v>50</v>
      </c>
      <c r="J33" s="26">
        <f>+G33*2.87%</f>
        <v>4879</v>
      </c>
      <c r="K33" s="26">
        <f>162625*3.04%</f>
        <v>4943.8</v>
      </c>
      <c r="L33" s="26">
        <v>0</v>
      </c>
      <c r="M33" s="26">
        <v>1350.12</v>
      </c>
      <c r="N33" s="26">
        <v>0</v>
      </c>
      <c r="O33" s="26">
        <v>200</v>
      </c>
      <c r="P33" s="26">
        <v>9077.6200000000008</v>
      </c>
      <c r="Q33" s="26">
        <v>0</v>
      </c>
      <c r="R33" s="26">
        <f>+SUM(H33:P33)</f>
        <v>48790.250000000007</v>
      </c>
      <c r="S33" s="26">
        <f>SUM(G33+Q33-R33)</f>
        <v>121209.75</v>
      </c>
    </row>
    <row r="34" spans="1:19" s="23" customFormat="1" ht="12" x14ac:dyDescent="0.2">
      <c r="A34" s="19">
        <v>28</v>
      </c>
      <c r="B34" s="24" t="s">
        <v>248</v>
      </c>
      <c r="C34" s="24" t="s">
        <v>233</v>
      </c>
      <c r="D34" s="25" t="s">
        <v>117</v>
      </c>
      <c r="E34" s="25" t="s">
        <v>94</v>
      </c>
      <c r="F34" s="26" t="s">
        <v>223</v>
      </c>
      <c r="G34" s="26">
        <v>55000</v>
      </c>
      <c r="H34" s="26">
        <v>2357.16</v>
      </c>
      <c r="I34" s="26">
        <v>50</v>
      </c>
      <c r="J34" s="26">
        <f>+G34*2.87%</f>
        <v>1578.5</v>
      </c>
      <c r="K34" s="26">
        <f>+G34*3.04%</f>
        <v>1672</v>
      </c>
      <c r="L34" s="26">
        <v>0</v>
      </c>
      <c r="M34" s="26">
        <v>1350.12</v>
      </c>
      <c r="N34" s="26">
        <v>0</v>
      </c>
      <c r="O34" s="26">
        <v>200</v>
      </c>
      <c r="P34" s="26">
        <v>11914.01</v>
      </c>
      <c r="Q34" s="26">
        <v>0</v>
      </c>
      <c r="R34" s="26">
        <f>+SUM(H34:P34)</f>
        <v>19121.79</v>
      </c>
      <c r="S34" s="26">
        <f>SUM(G34+Q34-R34)</f>
        <v>35878.21</v>
      </c>
    </row>
    <row r="35" spans="1:19" s="23" customFormat="1" ht="12" x14ac:dyDescent="0.2">
      <c r="A35" s="19">
        <v>29</v>
      </c>
      <c r="B35" s="24" t="s">
        <v>9</v>
      </c>
      <c r="C35" s="24" t="s">
        <v>241</v>
      </c>
      <c r="D35" s="25" t="s">
        <v>116</v>
      </c>
      <c r="E35" s="25" t="s">
        <v>94</v>
      </c>
      <c r="F35" s="26" t="s">
        <v>224</v>
      </c>
      <c r="G35" s="26">
        <v>55000</v>
      </c>
      <c r="H35" s="26">
        <v>2357.16</v>
      </c>
      <c r="I35" s="26">
        <v>170</v>
      </c>
      <c r="J35" s="26">
        <f>+G35*2.87%</f>
        <v>1578.5</v>
      </c>
      <c r="K35" s="26">
        <f>+G35*3.04%</f>
        <v>1672</v>
      </c>
      <c r="L35" s="26">
        <v>879.38</v>
      </c>
      <c r="M35" s="26">
        <v>1350.12</v>
      </c>
      <c r="N35" s="26">
        <v>0</v>
      </c>
      <c r="O35" s="26">
        <v>200</v>
      </c>
      <c r="P35" s="26">
        <v>15330.92</v>
      </c>
      <c r="Q35" s="26">
        <v>0</v>
      </c>
      <c r="R35" s="26">
        <f>+SUM(H35:P35)</f>
        <v>23538.080000000002</v>
      </c>
      <c r="S35" s="26">
        <f>SUM(G35+Q35-R35)</f>
        <v>31461.919999999998</v>
      </c>
    </row>
    <row r="36" spans="1:19" s="23" customFormat="1" ht="12" x14ac:dyDescent="0.2">
      <c r="A36" s="19">
        <v>30</v>
      </c>
      <c r="B36" s="27" t="s">
        <v>291</v>
      </c>
      <c r="C36" s="24" t="s">
        <v>241</v>
      </c>
      <c r="D36" s="25" t="s">
        <v>117</v>
      </c>
      <c r="E36" s="25" t="s">
        <v>94</v>
      </c>
      <c r="F36" s="26" t="s">
        <v>224</v>
      </c>
      <c r="G36" s="64">
        <v>45000</v>
      </c>
      <c r="H36" s="26">
        <v>1148.33</v>
      </c>
      <c r="I36" s="26">
        <v>50</v>
      </c>
      <c r="J36" s="26">
        <f>+G36*2.87%</f>
        <v>1291.5</v>
      </c>
      <c r="K36" s="26">
        <f>+G36*3.04%</f>
        <v>1368</v>
      </c>
      <c r="L36" s="26">
        <v>0</v>
      </c>
      <c r="M36" s="26">
        <v>0</v>
      </c>
      <c r="N36" s="26">
        <v>0</v>
      </c>
      <c r="O36" s="26">
        <v>0</v>
      </c>
      <c r="P36" s="26">
        <v>10000</v>
      </c>
      <c r="Q36" s="26">
        <v>0</v>
      </c>
      <c r="R36" s="26">
        <f>+SUM(H36:P36)</f>
        <v>13857.83</v>
      </c>
      <c r="S36" s="26">
        <f>SUM(G36+Q36-R36)</f>
        <v>31142.17</v>
      </c>
    </row>
    <row r="37" spans="1:19" s="23" customFormat="1" ht="12" x14ac:dyDescent="0.2">
      <c r="A37" s="19">
        <v>31</v>
      </c>
      <c r="B37" s="27" t="s">
        <v>318</v>
      </c>
      <c r="C37" s="24" t="s">
        <v>241</v>
      </c>
      <c r="D37" s="25" t="s">
        <v>117</v>
      </c>
      <c r="E37" s="25" t="s">
        <v>94</v>
      </c>
      <c r="F37" s="26" t="s">
        <v>224</v>
      </c>
      <c r="G37" s="64">
        <v>40000</v>
      </c>
      <c r="H37" s="26">
        <v>442.65</v>
      </c>
      <c r="I37" s="26">
        <v>50</v>
      </c>
      <c r="J37" s="26">
        <f>+G37*2.87%</f>
        <v>1148</v>
      </c>
      <c r="K37" s="26">
        <f>+G37*3.04%</f>
        <v>1216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f>+SUM(H37:P37)</f>
        <v>2856.65</v>
      </c>
      <c r="S37" s="26">
        <f>SUM(G37+Q37-R37)</f>
        <v>37143.35</v>
      </c>
    </row>
    <row r="38" spans="1:19" s="23" customFormat="1" ht="12" x14ac:dyDescent="0.2">
      <c r="A38" s="19">
        <v>32</v>
      </c>
      <c r="B38" s="24" t="s">
        <v>173</v>
      </c>
      <c r="C38" s="24" t="s">
        <v>263</v>
      </c>
      <c r="D38" s="25" t="s">
        <v>117</v>
      </c>
      <c r="E38" s="25" t="s">
        <v>94</v>
      </c>
      <c r="F38" s="26" t="s">
        <v>224</v>
      </c>
      <c r="G38" s="64">
        <v>50000</v>
      </c>
      <c r="H38" s="26">
        <v>1854</v>
      </c>
      <c r="I38" s="26">
        <v>50</v>
      </c>
      <c r="J38" s="26">
        <f>+G38*2.87%</f>
        <v>1435</v>
      </c>
      <c r="K38" s="26">
        <f>+G38*3.04%</f>
        <v>1520</v>
      </c>
      <c r="L38" s="26">
        <v>1310.325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f>+SUM(H38:P38)</f>
        <v>6169.3249999999998</v>
      </c>
      <c r="S38" s="26">
        <f>SUM(G38+Q38-R38)</f>
        <v>43830.675000000003</v>
      </c>
    </row>
    <row r="39" spans="1:19" s="23" customFormat="1" ht="12" x14ac:dyDescent="0.2">
      <c r="A39" s="19">
        <v>33</v>
      </c>
      <c r="B39" s="24" t="s">
        <v>292</v>
      </c>
      <c r="C39" s="24" t="s">
        <v>263</v>
      </c>
      <c r="D39" s="25" t="s">
        <v>117</v>
      </c>
      <c r="E39" s="25" t="s">
        <v>94</v>
      </c>
      <c r="F39" s="26" t="s">
        <v>224</v>
      </c>
      <c r="G39" s="64">
        <v>47000</v>
      </c>
      <c r="H39" s="26">
        <v>1430.6</v>
      </c>
      <c r="I39" s="26">
        <v>50</v>
      </c>
      <c r="J39" s="26">
        <f>+G39*2.87%</f>
        <v>1348.9</v>
      </c>
      <c r="K39" s="26">
        <f>+G39*3.04%</f>
        <v>1428.8</v>
      </c>
      <c r="L39" s="26">
        <v>1750.0150000000001</v>
      </c>
      <c r="M39" s="26">
        <v>0</v>
      </c>
      <c r="N39" s="26">
        <v>0</v>
      </c>
      <c r="O39" s="26">
        <v>200</v>
      </c>
      <c r="P39" s="26">
        <v>0</v>
      </c>
      <c r="Q39" s="26">
        <v>0</v>
      </c>
      <c r="R39" s="26">
        <f>+SUM(H39:P39)</f>
        <v>6208.3150000000005</v>
      </c>
      <c r="S39" s="26">
        <f>SUM(G39+Q39-R39)</f>
        <v>40791.684999999998</v>
      </c>
    </row>
    <row r="40" spans="1:19" s="23" customFormat="1" ht="12" x14ac:dyDescent="0.2">
      <c r="A40" s="19">
        <v>34</v>
      </c>
      <c r="B40" s="24" t="s">
        <v>267</v>
      </c>
      <c r="C40" s="24" t="s">
        <v>87</v>
      </c>
      <c r="D40" s="25" t="s">
        <v>117</v>
      </c>
      <c r="E40" s="25" t="s">
        <v>94</v>
      </c>
      <c r="F40" s="26" t="s">
        <v>224</v>
      </c>
      <c r="G40" s="64">
        <v>26000</v>
      </c>
      <c r="H40" s="26">
        <v>0</v>
      </c>
      <c r="I40" s="26">
        <v>50</v>
      </c>
      <c r="J40" s="26">
        <f>+G40*2.87%</f>
        <v>746.2</v>
      </c>
      <c r="K40" s="63">
        <f>+G40*3.04%</f>
        <v>790.4</v>
      </c>
      <c r="L40" s="26">
        <v>439.69</v>
      </c>
      <c r="M40" s="65">
        <v>0</v>
      </c>
      <c r="N40" s="26">
        <v>0</v>
      </c>
      <c r="O40" s="26">
        <v>0</v>
      </c>
      <c r="P40" s="26">
        <v>2000</v>
      </c>
      <c r="Q40" s="26">
        <v>0</v>
      </c>
      <c r="R40" s="26">
        <f>+SUM(H40:P40)</f>
        <v>4026.29</v>
      </c>
      <c r="S40" s="26">
        <f>SUM(G40+Q40-R40)</f>
        <v>21973.71</v>
      </c>
    </row>
    <row r="41" spans="1:19" s="23" customFormat="1" ht="12" x14ac:dyDescent="0.2">
      <c r="A41" s="19">
        <v>35</v>
      </c>
      <c r="B41" s="24" t="s">
        <v>282</v>
      </c>
      <c r="C41" s="24" t="s">
        <v>87</v>
      </c>
      <c r="D41" s="25" t="s">
        <v>117</v>
      </c>
      <c r="E41" s="25" t="s">
        <v>94</v>
      </c>
      <c r="F41" s="26" t="s">
        <v>223</v>
      </c>
      <c r="G41" s="64">
        <v>26000</v>
      </c>
      <c r="H41" s="26">
        <v>0</v>
      </c>
      <c r="I41" s="26">
        <v>50</v>
      </c>
      <c r="J41" s="26">
        <f>+G41*2.87%</f>
        <v>746.2</v>
      </c>
      <c r="K41" s="63">
        <f>+G41*3.04%</f>
        <v>790.4</v>
      </c>
      <c r="L41" s="26">
        <v>0</v>
      </c>
      <c r="M41" s="65">
        <v>0</v>
      </c>
      <c r="N41" s="26">
        <v>0</v>
      </c>
      <c r="O41" s="26">
        <v>200</v>
      </c>
      <c r="P41" s="26">
        <v>0</v>
      </c>
      <c r="Q41" s="26">
        <v>0</v>
      </c>
      <c r="R41" s="26">
        <f>+SUM(H41:P41)</f>
        <v>1786.6</v>
      </c>
      <c r="S41" s="26">
        <f>SUM(G41+Q41-R41)</f>
        <v>24213.4</v>
      </c>
    </row>
    <row r="42" spans="1:19" s="23" customFormat="1" ht="12" x14ac:dyDescent="0.2">
      <c r="A42" s="19">
        <v>36</v>
      </c>
      <c r="B42" s="27" t="s">
        <v>631</v>
      </c>
      <c r="C42" s="24" t="s">
        <v>87</v>
      </c>
      <c r="D42" s="25" t="s">
        <v>117</v>
      </c>
      <c r="E42" s="25" t="s">
        <v>94</v>
      </c>
      <c r="F42" s="26" t="s">
        <v>224</v>
      </c>
      <c r="G42" s="64">
        <v>30000</v>
      </c>
      <c r="H42" s="26">
        <v>0</v>
      </c>
      <c r="I42" s="26">
        <v>50</v>
      </c>
      <c r="J42" s="26">
        <f>+G42*2.87%</f>
        <v>861</v>
      </c>
      <c r="K42" s="63">
        <f>+G42*3.04%</f>
        <v>912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f>+SUM(H42:P42)</f>
        <v>1823</v>
      </c>
      <c r="S42" s="26">
        <f>SUM(G42+Q42-R42)</f>
        <v>28177</v>
      </c>
    </row>
    <row r="43" spans="1:19" s="23" customFormat="1" ht="12" x14ac:dyDescent="0.2">
      <c r="A43" s="19">
        <v>37</v>
      </c>
      <c r="B43" s="24" t="s">
        <v>200</v>
      </c>
      <c r="C43" s="24" t="s">
        <v>34</v>
      </c>
      <c r="D43" s="25" t="s">
        <v>117</v>
      </c>
      <c r="E43" s="25" t="s">
        <v>94</v>
      </c>
      <c r="F43" s="26" t="s">
        <v>224</v>
      </c>
      <c r="G43" s="64">
        <v>30000</v>
      </c>
      <c r="H43" s="26">
        <v>0</v>
      </c>
      <c r="I43" s="26">
        <v>50</v>
      </c>
      <c r="J43" s="26">
        <f>+G43*2.87%</f>
        <v>861</v>
      </c>
      <c r="K43" s="26">
        <f>+G43*3.04%</f>
        <v>912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f>+SUM(H43:P43)</f>
        <v>1823</v>
      </c>
      <c r="S43" s="26">
        <f>SUM(G43+Q43-R43)</f>
        <v>28177</v>
      </c>
    </row>
    <row r="44" spans="1:19" s="23" customFormat="1" ht="12" x14ac:dyDescent="0.2">
      <c r="A44" s="19">
        <v>38</v>
      </c>
      <c r="B44" s="24" t="s">
        <v>69</v>
      </c>
      <c r="C44" s="24" t="s">
        <v>63</v>
      </c>
      <c r="D44" s="25" t="s">
        <v>117</v>
      </c>
      <c r="E44" s="25" t="s">
        <v>94</v>
      </c>
      <c r="F44" s="26" t="s">
        <v>224</v>
      </c>
      <c r="G44" s="26">
        <v>40000</v>
      </c>
      <c r="H44" s="26">
        <v>442.65</v>
      </c>
      <c r="I44" s="26">
        <v>50</v>
      </c>
      <c r="J44" s="26">
        <f>+G44*2.87%</f>
        <v>1148</v>
      </c>
      <c r="K44" s="26">
        <f>+G44*3.04%</f>
        <v>1216</v>
      </c>
      <c r="L44" s="26">
        <v>2413.9225000000001</v>
      </c>
      <c r="M44" s="26">
        <v>0</v>
      </c>
      <c r="N44" s="26">
        <v>4622.71</v>
      </c>
      <c r="O44" s="26">
        <v>200</v>
      </c>
      <c r="P44" s="26">
        <v>15918.68</v>
      </c>
      <c r="Q44" s="26">
        <v>0</v>
      </c>
      <c r="R44" s="26">
        <f>+SUM(H44:P44)</f>
        <v>26011.962500000001</v>
      </c>
      <c r="S44" s="26">
        <f>SUM(G44+Q44-R44)</f>
        <v>13988.037499999999</v>
      </c>
    </row>
    <row r="45" spans="1:19" s="23" customFormat="1" ht="12" x14ac:dyDescent="0.2">
      <c r="A45" s="19">
        <v>39</v>
      </c>
      <c r="B45" s="24" t="s">
        <v>311</v>
      </c>
      <c r="C45" s="24" t="s">
        <v>63</v>
      </c>
      <c r="D45" s="25" t="s">
        <v>117</v>
      </c>
      <c r="E45" s="25" t="s">
        <v>94</v>
      </c>
      <c r="F45" s="26" t="s">
        <v>224</v>
      </c>
      <c r="G45" s="64">
        <v>27000</v>
      </c>
      <c r="H45" s="26">
        <v>0</v>
      </c>
      <c r="I45" s="26">
        <v>50</v>
      </c>
      <c r="J45" s="26">
        <f>+G45*2.87%</f>
        <v>774.9</v>
      </c>
      <c r="K45" s="26">
        <f>+G45*3.04%</f>
        <v>820.8</v>
      </c>
      <c r="L45" s="26">
        <v>0</v>
      </c>
      <c r="M45" s="26">
        <v>0</v>
      </c>
      <c r="N45" s="26">
        <v>0</v>
      </c>
      <c r="O45" s="26">
        <v>200</v>
      </c>
      <c r="P45" s="26">
        <v>2000</v>
      </c>
      <c r="Q45" s="26">
        <v>0</v>
      </c>
      <c r="R45" s="26">
        <f>+SUM(H45:P45)</f>
        <v>3845.7</v>
      </c>
      <c r="S45" s="26">
        <f>SUM(G45+Q45-R45)</f>
        <v>23154.3</v>
      </c>
    </row>
    <row r="46" spans="1:19" s="23" customFormat="1" ht="12" x14ac:dyDescent="0.2">
      <c r="A46" s="19">
        <v>40</v>
      </c>
      <c r="B46" s="24" t="s">
        <v>167</v>
      </c>
      <c r="C46" s="24" t="s">
        <v>181</v>
      </c>
      <c r="D46" s="25" t="s">
        <v>117</v>
      </c>
      <c r="E46" s="25" t="s">
        <v>94</v>
      </c>
      <c r="F46" s="26" t="s">
        <v>223</v>
      </c>
      <c r="G46" s="64">
        <v>25000</v>
      </c>
      <c r="H46" s="26">
        <v>0</v>
      </c>
      <c r="I46" s="26">
        <v>50</v>
      </c>
      <c r="J46" s="26">
        <f>+G46*2.87%</f>
        <v>717.5</v>
      </c>
      <c r="K46" s="26">
        <f>+G46*3.04%</f>
        <v>760</v>
      </c>
      <c r="L46" s="26">
        <v>0</v>
      </c>
      <c r="M46" s="26">
        <v>0</v>
      </c>
      <c r="N46" s="26">
        <v>0</v>
      </c>
      <c r="O46" s="26">
        <v>0</v>
      </c>
      <c r="P46" s="26">
        <v>3569.3199999999997</v>
      </c>
      <c r="Q46" s="26">
        <v>0</v>
      </c>
      <c r="R46" s="26">
        <f>+SUM(H46:P46)</f>
        <v>5096.82</v>
      </c>
      <c r="S46" s="26">
        <f>SUM(G46+Q46-R46)</f>
        <v>19903.18</v>
      </c>
    </row>
    <row r="47" spans="1:19" s="23" customFormat="1" ht="12" x14ac:dyDescent="0.2">
      <c r="A47" s="19">
        <v>41</v>
      </c>
      <c r="B47" s="24" t="s">
        <v>80</v>
      </c>
      <c r="C47" s="24" t="s">
        <v>235</v>
      </c>
      <c r="D47" s="25" t="s">
        <v>117</v>
      </c>
      <c r="E47" s="25" t="s">
        <v>98</v>
      </c>
      <c r="F47" s="26" t="s">
        <v>224</v>
      </c>
      <c r="G47" s="64">
        <v>170000</v>
      </c>
      <c r="H47" s="26">
        <v>28627.24</v>
      </c>
      <c r="I47" s="26">
        <v>50</v>
      </c>
      <c r="J47" s="26">
        <f>+G47*2.87%</f>
        <v>4879</v>
      </c>
      <c r="K47" s="63">
        <f>162625*3.04%</f>
        <v>4943.8</v>
      </c>
      <c r="L47" s="26">
        <v>14334.69</v>
      </c>
      <c r="M47" s="26">
        <v>0</v>
      </c>
      <c r="N47" s="26">
        <v>0</v>
      </c>
      <c r="O47" s="26">
        <v>200</v>
      </c>
      <c r="P47" s="26">
        <v>0</v>
      </c>
      <c r="Q47" s="26">
        <v>0</v>
      </c>
      <c r="R47" s="26">
        <f>+SUM(H47:P47)</f>
        <v>53034.73000000001</v>
      </c>
      <c r="S47" s="26">
        <f>SUM(G47+Q47-R47)</f>
        <v>116965.26999999999</v>
      </c>
    </row>
    <row r="48" spans="1:19" s="23" customFormat="1" ht="12" x14ac:dyDescent="0.2">
      <c r="A48" s="19">
        <v>42</v>
      </c>
      <c r="B48" s="24" t="s">
        <v>24</v>
      </c>
      <c r="C48" s="24" t="s">
        <v>227</v>
      </c>
      <c r="D48" s="25" t="s">
        <v>116</v>
      </c>
      <c r="E48" s="25" t="s">
        <v>98</v>
      </c>
      <c r="F48" s="26" t="s">
        <v>223</v>
      </c>
      <c r="G48" s="26">
        <v>85000</v>
      </c>
      <c r="H48" s="26">
        <v>8577.06</v>
      </c>
      <c r="I48" s="26">
        <v>50</v>
      </c>
      <c r="J48" s="26">
        <f>+G48*2.87%</f>
        <v>2439.5</v>
      </c>
      <c r="K48" s="63">
        <f>+G48*3.04%</f>
        <v>2584</v>
      </c>
      <c r="L48" s="26">
        <v>2198.4499999999998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f>+SUM(H48:P48)</f>
        <v>15849.009999999998</v>
      </c>
      <c r="S48" s="26">
        <f>SUM(G48+Q48-R48)</f>
        <v>69150.990000000005</v>
      </c>
    </row>
    <row r="49" spans="1:19" s="23" customFormat="1" ht="12" x14ac:dyDescent="0.2">
      <c r="A49" s="19">
        <v>43</v>
      </c>
      <c r="B49" s="24" t="s">
        <v>43</v>
      </c>
      <c r="C49" s="24" t="s">
        <v>227</v>
      </c>
      <c r="D49" s="25" t="s">
        <v>116</v>
      </c>
      <c r="E49" s="25" t="s">
        <v>98</v>
      </c>
      <c r="F49" s="26" t="s">
        <v>224</v>
      </c>
      <c r="G49" s="26">
        <v>85000</v>
      </c>
      <c r="H49" s="26">
        <v>8239.5300000000007</v>
      </c>
      <c r="I49" s="26">
        <v>90</v>
      </c>
      <c r="J49" s="26">
        <f>+G49*2.87%</f>
        <v>2439.5</v>
      </c>
      <c r="K49" s="63">
        <f>+G49*3.04%</f>
        <v>2584</v>
      </c>
      <c r="L49" s="26">
        <v>1974.2325000000001</v>
      </c>
      <c r="M49" s="65">
        <v>1350.12</v>
      </c>
      <c r="N49" s="26">
        <v>0</v>
      </c>
      <c r="O49" s="26">
        <v>200</v>
      </c>
      <c r="P49" s="26">
        <v>5000</v>
      </c>
      <c r="Q49" s="26">
        <v>0</v>
      </c>
      <c r="R49" s="26">
        <f>+SUM(H49:P49)</f>
        <v>21877.3825</v>
      </c>
      <c r="S49" s="26">
        <f>SUM(G49+Q49-R49)</f>
        <v>63122.6175</v>
      </c>
    </row>
    <row r="50" spans="1:19" s="23" customFormat="1" ht="12" x14ac:dyDescent="0.2">
      <c r="A50" s="19">
        <v>44</v>
      </c>
      <c r="B50" s="24" t="s">
        <v>55</v>
      </c>
      <c r="C50" s="24" t="s">
        <v>227</v>
      </c>
      <c r="D50" s="25" t="s">
        <v>116</v>
      </c>
      <c r="E50" s="25" t="s">
        <v>98</v>
      </c>
      <c r="F50" s="26" t="s">
        <v>224</v>
      </c>
      <c r="G50" s="26">
        <v>85000</v>
      </c>
      <c r="H50" s="26">
        <v>8239.5300000000007</v>
      </c>
      <c r="I50" s="26">
        <v>130</v>
      </c>
      <c r="J50" s="26">
        <f>+G50*2.87%</f>
        <v>2439.5</v>
      </c>
      <c r="K50" s="63">
        <f>+G50*3.04%</f>
        <v>2584</v>
      </c>
      <c r="L50" s="26">
        <v>7035.04</v>
      </c>
      <c r="M50" s="65">
        <v>1350.12</v>
      </c>
      <c r="N50" s="26">
        <v>0</v>
      </c>
      <c r="O50" s="26">
        <v>200</v>
      </c>
      <c r="P50" s="26">
        <v>3353.67</v>
      </c>
      <c r="Q50" s="26">
        <v>0</v>
      </c>
      <c r="R50" s="26">
        <f>+SUM(H50:P50)</f>
        <v>25331.86</v>
      </c>
      <c r="S50" s="26">
        <f>SUM(G50+Q50-R50)</f>
        <v>59668.14</v>
      </c>
    </row>
    <row r="51" spans="1:19" s="23" customFormat="1" ht="12" x14ac:dyDescent="0.2">
      <c r="A51" s="19">
        <v>45</v>
      </c>
      <c r="B51" s="24" t="s">
        <v>257</v>
      </c>
      <c r="C51" s="24" t="s">
        <v>227</v>
      </c>
      <c r="D51" s="25" t="s">
        <v>117</v>
      </c>
      <c r="E51" s="25" t="s">
        <v>98</v>
      </c>
      <c r="F51" s="26" t="s">
        <v>224</v>
      </c>
      <c r="G51" s="64">
        <v>65000</v>
      </c>
      <c r="H51" s="26">
        <v>4427.55</v>
      </c>
      <c r="I51" s="26">
        <v>90</v>
      </c>
      <c r="J51" s="26">
        <f>+G51*2.87%</f>
        <v>1865.5</v>
      </c>
      <c r="K51" s="63">
        <f>+G51*3.04%</f>
        <v>1976</v>
      </c>
      <c r="L51" s="26">
        <v>1319.07</v>
      </c>
      <c r="M51" s="65">
        <v>1350.12</v>
      </c>
      <c r="N51" s="26">
        <v>0</v>
      </c>
      <c r="O51" s="26">
        <v>200</v>
      </c>
      <c r="P51" s="26">
        <v>2000</v>
      </c>
      <c r="Q51" s="26">
        <v>0</v>
      </c>
      <c r="R51" s="26">
        <f>+SUM(H51:P51)</f>
        <v>13228.239999999998</v>
      </c>
      <c r="S51" s="26">
        <f>SUM(G51+Q51-R51)</f>
        <v>51771.76</v>
      </c>
    </row>
    <row r="52" spans="1:19" s="23" customFormat="1" ht="12" x14ac:dyDescent="0.2">
      <c r="A52" s="19">
        <v>46</v>
      </c>
      <c r="B52" s="24" t="s">
        <v>296</v>
      </c>
      <c r="C52" s="24" t="s">
        <v>272</v>
      </c>
      <c r="D52" s="25" t="s">
        <v>117</v>
      </c>
      <c r="E52" s="25" t="s">
        <v>98</v>
      </c>
      <c r="F52" s="26" t="s">
        <v>224</v>
      </c>
      <c r="G52" s="64">
        <v>47000</v>
      </c>
      <c r="H52" s="26">
        <v>1228.08</v>
      </c>
      <c r="I52" s="26">
        <v>50</v>
      </c>
      <c r="J52" s="26">
        <f>+G52*2.87%</f>
        <v>1348.9</v>
      </c>
      <c r="K52" s="26">
        <f>+G52*3.04%</f>
        <v>1428.8</v>
      </c>
      <c r="L52" s="26">
        <v>1974.2325000000001</v>
      </c>
      <c r="M52" s="26">
        <v>1350.12</v>
      </c>
      <c r="N52" s="26">
        <v>0</v>
      </c>
      <c r="O52" s="26">
        <v>200</v>
      </c>
      <c r="P52" s="26">
        <v>5706.17</v>
      </c>
      <c r="Q52" s="26">
        <v>0</v>
      </c>
      <c r="R52" s="26">
        <f>+SUM(H52:P52)</f>
        <v>13286.3025</v>
      </c>
      <c r="S52" s="26">
        <f>SUM(G52+Q52-R52)</f>
        <v>33713.697500000002</v>
      </c>
    </row>
    <row r="53" spans="1:19" s="23" customFormat="1" ht="12" x14ac:dyDescent="0.2">
      <c r="A53" s="19">
        <v>47</v>
      </c>
      <c r="B53" s="24" t="s">
        <v>203</v>
      </c>
      <c r="C53" s="27" t="s">
        <v>567</v>
      </c>
      <c r="D53" s="25" t="s">
        <v>117</v>
      </c>
      <c r="E53" s="25" t="s">
        <v>98</v>
      </c>
      <c r="F53" s="26" t="s">
        <v>224</v>
      </c>
      <c r="G53" s="64">
        <v>85000</v>
      </c>
      <c r="H53" s="26">
        <v>8577.06</v>
      </c>
      <c r="I53" s="26">
        <v>50</v>
      </c>
      <c r="J53" s="26">
        <f>+G53*2.87%</f>
        <v>2439.5</v>
      </c>
      <c r="K53" s="26">
        <f>+G53*3.04%</f>
        <v>2584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f>+SUM(H53:P53)</f>
        <v>13650.56</v>
      </c>
      <c r="S53" s="26">
        <f>SUM(G53+Q53-R53)</f>
        <v>71349.440000000002</v>
      </c>
    </row>
    <row r="54" spans="1:19" s="23" customFormat="1" ht="12" x14ac:dyDescent="0.2">
      <c r="A54" s="19">
        <v>48</v>
      </c>
      <c r="B54" s="24" t="s">
        <v>204</v>
      </c>
      <c r="C54" s="24" t="s">
        <v>208</v>
      </c>
      <c r="D54" s="25" t="s">
        <v>117</v>
      </c>
      <c r="E54" s="25" t="s">
        <v>98</v>
      </c>
      <c r="F54" s="26" t="s">
        <v>223</v>
      </c>
      <c r="G54" s="64">
        <v>60000</v>
      </c>
      <c r="H54" s="26">
        <v>3486.65</v>
      </c>
      <c r="I54" s="26">
        <v>50</v>
      </c>
      <c r="J54" s="26">
        <f>+G54*2.87%</f>
        <v>1722</v>
      </c>
      <c r="K54" s="26">
        <f>+G54*3.04%</f>
        <v>1824</v>
      </c>
      <c r="L54" s="26">
        <v>0</v>
      </c>
      <c r="M54" s="26">
        <v>0</v>
      </c>
      <c r="N54" s="26">
        <v>0</v>
      </c>
      <c r="O54" s="26">
        <v>200</v>
      </c>
      <c r="P54" s="26">
        <v>0</v>
      </c>
      <c r="Q54" s="26">
        <v>0</v>
      </c>
      <c r="R54" s="26">
        <f>+SUM(H54:P54)</f>
        <v>7282.65</v>
      </c>
      <c r="S54" s="26">
        <f>SUM(G54+Q54-R54)</f>
        <v>52717.35</v>
      </c>
    </row>
    <row r="55" spans="1:19" s="23" customFormat="1" ht="12" x14ac:dyDescent="0.2">
      <c r="A55" s="19">
        <v>49</v>
      </c>
      <c r="B55" s="27" t="s">
        <v>640</v>
      </c>
      <c r="C55" s="27" t="s">
        <v>208</v>
      </c>
      <c r="D55" s="25" t="s">
        <v>117</v>
      </c>
      <c r="E55" s="25" t="s">
        <v>98</v>
      </c>
      <c r="F55" s="26" t="s">
        <v>224</v>
      </c>
      <c r="G55" s="64">
        <v>65000</v>
      </c>
      <c r="H55" s="26">
        <v>4427.55</v>
      </c>
      <c r="I55" s="26">
        <v>50</v>
      </c>
      <c r="J55" s="26">
        <f>+G55*2.87%</f>
        <v>1865.5</v>
      </c>
      <c r="K55" s="26">
        <f>+G55*3.04%</f>
        <v>1976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f>+SUM(H55:P55)</f>
        <v>8319.0499999999993</v>
      </c>
      <c r="S55" s="26">
        <f>SUM(G55+Q55-R55)</f>
        <v>56680.95</v>
      </c>
    </row>
    <row r="56" spans="1:19" s="23" customFormat="1" ht="12" x14ac:dyDescent="0.2">
      <c r="A56" s="19">
        <v>50</v>
      </c>
      <c r="B56" s="24" t="s">
        <v>206</v>
      </c>
      <c r="C56" s="24" t="s">
        <v>87</v>
      </c>
      <c r="D56" s="25" t="s">
        <v>117</v>
      </c>
      <c r="E56" s="25" t="s">
        <v>98</v>
      </c>
      <c r="F56" s="26" t="s">
        <v>224</v>
      </c>
      <c r="G56" s="64">
        <v>30000</v>
      </c>
      <c r="H56" s="26">
        <v>0</v>
      </c>
      <c r="I56" s="26">
        <v>50</v>
      </c>
      <c r="J56" s="26">
        <f>+G56*2.87%</f>
        <v>861</v>
      </c>
      <c r="K56" s="63">
        <f>+G56*3.04%</f>
        <v>912</v>
      </c>
      <c r="L56" s="26">
        <v>0</v>
      </c>
      <c r="M56" s="26">
        <v>0</v>
      </c>
      <c r="N56" s="26">
        <v>0</v>
      </c>
      <c r="O56" s="26">
        <v>200</v>
      </c>
      <c r="P56" s="26">
        <v>0</v>
      </c>
      <c r="Q56" s="26">
        <v>0</v>
      </c>
      <c r="R56" s="26">
        <f>+SUM(H56:P56)</f>
        <v>2023</v>
      </c>
      <c r="S56" s="26">
        <f>SUM(G56+Q56-R56)</f>
        <v>27977</v>
      </c>
    </row>
    <row r="57" spans="1:19" s="23" customFormat="1" ht="12" x14ac:dyDescent="0.2">
      <c r="A57" s="19">
        <v>51</v>
      </c>
      <c r="B57" s="24" t="s">
        <v>262</v>
      </c>
      <c r="C57" s="24" t="s">
        <v>13</v>
      </c>
      <c r="D57" s="25" t="s">
        <v>117</v>
      </c>
      <c r="E57" s="25" t="s">
        <v>98</v>
      </c>
      <c r="F57" s="26" t="s">
        <v>223</v>
      </c>
      <c r="G57" s="64">
        <v>25000</v>
      </c>
      <c r="H57" s="26">
        <v>0</v>
      </c>
      <c r="I57" s="26">
        <v>90</v>
      </c>
      <c r="J57" s="26">
        <f>+G57*2.87%</f>
        <v>717.5</v>
      </c>
      <c r="K57" s="26">
        <f>+G57*3.04%</f>
        <v>760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f>+SUM(H57:P57)</f>
        <v>1567.5</v>
      </c>
      <c r="S57" s="26">
        <f>SUM(G57+Q57-R57)</f>
        <v>23432.5</v>
      </c>
    </row>
    <row r="58" spans="1:19" s="23" customFormat="1" ht="12" x14ac:dyDescent="0.2">
      <c r="A58" s="19">
        <v>52</v>
      </c>
      <c r="B58" s="24" t="s">
        <v>284</v>
      </c>
      <c r="C58" s="24" t="s">
        <v>241</v>
      </c>
      <c r="D58" s="25" t="s">
        <v>117</v>
      </c>
      <c r="E58" s="25" t="s">
        <v>98</v>
      </c>
      <c r="F58" s="26" t="s">
        <v>224</v>
      </c>
      <c r="G58" s="64">
        <v>45000</v>
      </c>
      <c r="H58" s="26">
        <v>1148.33</v>
      </c>
      <c r="I58" s="26">
        <v>50</v>
      </c>
      <c r="J58" s="26">
        <f>+G58*2.87%</f>
        <v>1291.5</v>
      </c>
      <c r="K58" s="26">
        <f>+G58*3.04%</f>
        <v>1368</v>
      </c>
      <c r="L58" s="26">
        <v>0</v>
      </c>
      <c r="M58" s="26">
        <v>0</v>
      </c>
      <c r="N58" s="26">
        <v>0</v>
      </c>
      <c r="O58" s="26">
        <v>200</v>
      </c>
      <c r="P58" s="26">
        <v>0</v>
      </c>
      <c r="Q58" s="26">
        <v>0</v>
      </c>
      <c r="R58" s="26">
        <f>+SUM(H58:P58)</f>
        <v>4057.83</v>
      </c>
      <c r="S58" s="26">
        <f>SUM(G58+Q58-R58)</f>
        <v>40942.17</v>
      </c>
    </row>
    <row r="59" spans="1:19" s="23" customFormat="1" ht="12" x14ac:dyDescent="0.2">
      <c r="A59" s="19">
        <v>53</v>
      </c>
      <c r="B59" s="24" t="s">
        <v>164</v>
      </c>
      <c r="C59" s="24" t="s">
        <v>240</v>
      </c>
      <c r="D59" s="25" t="s">
        <v>117</v>
      </c>
      <c r="E59" s="25" t="s">
        <v>160</v>
      </c>
      <c r="F59" s="26" t="s">
        <v>223</v>
      </c>
      <c r="G59" s="64">
        <v>170000</v>
      </c>
      <c r="H59" s="26">
        <v>28627.24</v>
      </c>
      <c r="I59" s="26">
        <v>50</v>
      </c>
      <c r="J59" s="26">
        <f>+G59*2.87%</f>
        <v>4879</v>
      </c>
      <c r="K59" s="63">
        <f>162625*3.04%</f>
        <v>4943.8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f>+SUM(H59:P59)</f>
        <v>38500.040000000008</v>
      </c>
      <c r="S59" s="26">
        <f>SUM(G59+Q59-R59)</f>
        <v>131499.96</v>
      </c>
    </row>
    <row r="60" spans="1:19" s="23" customFormat="1" ht="12" x14ac:dyDescent="0.2">
      <c r="A60" s="19">
        <v>54</v>
      </c>
      <c r="B60" s="24" t="s">
        <v>67</v>
      </c>
      <c r="C60" s="24" t="s">
        <v>305</v>
      </c>
      <c r="D60" s="25" t="s">
        <v>117</v>
      </c>
      <c r="E60" s="25" t="s">
        <v>160</v>
      </c>
      <c r="F60" s="26" t="s">
        <v>223</v>
      </c>
      <c r="G60" s="26">
        <v>85000</v>
      </c>
      <c r="H60" s="26">
        <v>8239.5300000000007</v>
      </c>
      <c r="I60" s="26">
        <v>90</v>
      </c>
      <c r="J60" s="26">
        <f>+G60*2.87%</f>
        <v>2439.5</v>
      </c>
      <c r="K60" s="63">
        <f>+G60*3.04%</f>
        <v>2584</v>
      </c>
      <c r="L60" s="26">
        <v>2198.4499999999998</v>
      </c>
      <c r="M60" s="26">
        <v>1350.12</v>
      </c>
      <c r="N60" s="26">
        <v>0</v>
      </c>
      <c r="O60" s="26">
        <v>200</v>
      </c>
      <c r="P60" s="26">
        <v>4144.71</v>
      </c>
      <c r="Q60" s="26">
        <v>11473.23</v>
      </c>
      <c r="R60" s="26">
        <f>+SUM(H60:P60)</f>
        <v>21246.309999999998</v>
      </c>
      <c r="S60" s="26">
        <f>SUM(G60+Q60-R60)</f>
        <v>75226.92</v>
      </c>
    </row>
    <row r="61" spans="1:19" s="23" customFormat="1" ht="12" x14ac:dyDescent="0.2">
      <c r="A61" s="19">
        <v>55</v>
      </c>
      <c r="B61" s="24" t="s">
        <v>141</v>
      </c>
      <c r="C61" s="24" t="s">
        <v>153</v>
      </c>
      <c r="D61" s="25" t="s">
        <v>117</v>
      </c>
      <c r="E61" s="25" t="s">
        <v>158</v>
      </c>
      <c r="F61" s="26" t="s">
        <v>223</v>
      </c>
      <c r="G61" s="64">
        <v>42000</v>
      </c>
      <c r="H61" s="26">
        <v>724.92</v>
      </c>
      <c r="I61" s="26">
        <v>50</v>
      </c>
      <c r="J61" s="26">
        <f>+G61*2.87%</f>
        <v>1205.4000000000001</v>
      </c>
      <c r="K61" s="26">
        <f>+G61*3.04%</f>
        <v>1276.8</v>
      </c>
      <c r="L61" s="26">
        <v>0</v>
      </c>
      <c r="M61" s="26">
        <v>0</v>
      </c>
      <c r="N61" s="26">
        <v>0</v>
      </c>
      <c r="O61" s="26">
        <v>200</v>
      </c>
      <c r="P61" s="26">
        <v>9767.91</v>
      </c>
      <c r="Q61" s="26">
        <v>1039.3399999999999</v>
      </c>
      <c r="R61" s="26">
        <f>+SUM(H61:P61)</f>
        <v>13225.029999999999</v>
      </c>
      <c r="S61" s="26">
        <f>SUM(G61+Q61-R61)</f>
        <v>29814.309999999998</v>
      </c>
    </row>
    <row r="62" spans="1:19" s="23" customFormat="1" ht="12" x14ac:dyDescent="0.2">
      <c r="A62" s="19">
        <v>56</v>
      </c>
      <c r="B62" s="24" t="s">
        <v>28</v>
      </c>
      <c r="C62" s="24" t="s">
        <v>302</v>
      </c>
      <c r="D62" s="25" t="s">
        <v>116</v>
      </c>
      <c r="E62" s="25" t="s">
        <v>158</v>
      </c>
      <c r="F62" s="26" t="s">
        <v>223</v>
      </c>
      <c r="G62" s="26">
        <v>47000</v>
      </c>
      <c r="H62" s="26">
        <v>1228.08</v>
      </c>
      <c r="I62" s="26">
        <v>130</v>
      </c>
      <c r="J62" s="26">
        <f>+G62*2.87%</f>
        <v>1348.9</v>
      </c>
      <c r="K62" s="26">
        <f>+G62*3.04%</f>
        <v>1428.8</v>
      </c>
      <c r="L62" s="26">
        <v>3077.83</v>
      </c>
      <c r="M62" s="26">
        <v>1350.12</v>
      </c>
      <c r="N62" s="26">
        <v>0</v>
      </c>
      <c r="O62" s="26">
        <v>200</v>
      </c>
      <c r="P62" s="26">
        <v>6676.25</v>
      </c>
      <c r="Q62" s="26">
        <v>6097.32</v>
      </c>
      <c r="R62" s="26">
        <f>+SUM(H62:P62)</f>
        <v>15439.98</v>
      </c>
      <c r="S62" s="26">
        <f>SUM(G62+Q62-R62)</f>
        <v>37657.339999999997</v>
      </c>
    </row>
    <row r="63" spans="1:19" s="23" customFormat="1" ht="12" x14ac:dyDescent="0.2">
      <c r="A63" s="19">
        <v>57</v>
      </c>
      <c r="B63" s="24" t="s">
        <v>23</v>
      </c>
      <c r="C63" s="24" t="s">
        <v>302</v>
      </c>
      <c r="D63" s="25" t="s">
        <v>117</v>
      </c>
      <c r="E63" s="25" t="s">
        <v>158</v>
      </c>
      <c r="F63" s="26" t="s">
        <v>223</v>
      </c>
      <c r="G63" s="26">
        <v>42000</v>
      </c>
      <c r="H63" s="26">
        <v>724.92</v>
      </c>
      <c r="I63" s="26">
        <v>90</v>
      </c>
      <c r="J63" s="26">
        <f>+G63*2.87%</f>
        <v>1205.4000000000001</v>
      </c>
      <c r="K63" s="26">
        <f>+G63*3.04%</f>
        <v>1276.8</v>
      </c>
      <c r="L63" s="26">
        <v>439.69</v>
      </c>
      <c r="M63" s="26">
        <v>0</v>
      </c>
      <c r="N63" s="26">
        <v>0</v>
      </c>
      <c r="O63" s="26">
        <v>200</v>
      </c>
      <c r="P63" s="26">
        <v>1000</v>
      </c>
      <c r="Q63" s="26">
        <v>1669.24</v>
      </c>
      <c r="R63" s="26">
        <f>+SUM(H63:P63)</f>
        <v>4936.8099999999995</v>
      </c>
      <c r="S63" s="26">
        <f>SUM(G63+Q63-R63)</f>
        <v>38732.43</v>
      </c>
    </row>
    <row r="64" spans="1:19" s="23" customFormat="1" ht="12" x14ac:dyDescent="0.2">
      <c r="A64" s="19">
        <v>58</v>
      </c>
      <c r="B64" s="24" t="s">
        <v>299</v>
      </c>
      <c r="C64" s="24" t="s">
        <v>300</v>
      </c>
      <c r="D64" s="25" t="s">
        <v>117</v>
      </c>
      <c r="E64" s="25" t="s">
        <v>158</v>
      </c>
      <c r="F64" s="26" t="s">
        <v>224</v>
      </c>
      <c r="G64" s="64">
        <v>50000</v>
      </c>
      <c r="H64" s="26">
        <v>1854</v>
      </c>
      <c r="I64" s="26">
        <v>50</v>
      </c>
      <c r="J64" s="26">
        <f>+G64*2.87%</f>
        <v>1435</v>
      </c>
      <c r="K64" s="26">
        <f>+G64*3.04%</f>
        <v>1520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f>+SUM(H64:P64)</f>
        <v>4859</v>
      </c>
      <c r="S64" s="26">
        <f>SUM(G64+Q64-R64)</f>
        <v>45141</v>
      </c>
    </row>
    <row r="65" spans="1:19" s="23" customFormat="1" ht="12" x14ac:dyDescent="0.2">
      <c r="A65" s="19">
        <v>59</v>
      </c>
      <c r="B65" s="24" t="s">
        <v>221</v>
      </c>
      <c r="C65" s="24" t="s">
        <v>83</v>
      </c>
      <c r="D65" s="25" t="s">
        <v>117</v>
      </c>
      <c r="E65" s="25" t="s">
        <v>160</v>
      </c>
      <c r="F65" s="26" t="s">
        <v>223</v>
      </c>
      <c r="G65" s="64">
        <v>34000</v>
      </c>
      <c r="H65" s="26">
        <v>0</v>
      </c>
      <c r="I65" s="26">
        <v>50</v>
      </c>
      <c r="J65" s="26">
        <f>+G65*2.87%</f>
        <v>975.8</v>
      </c>
      <c r="K65" s="26">
        <f>+G65*3.04%</f>
        <v>1033.5999999999999</v>
      </c>
      <c r="L65" s="26">
        <v>1750.0150000000001</v>
      </c>
      <c r="M65" s="26">
        <v>0</v>
      </c>
      <c r="N65" s="26">
        <v>0</v>
      </c>
      <c r="O65" s="26">
        <v>200</v>
      </c>
      <c r="P65" s="26">
        <v>0</v>
      </c>
      <c r="Q65" s="26">
        <v>3607.69</v>
      </c>
      <c r="R65" s="26">
        <f>+SUM(H65:P65)</f>
        <v>4009.415</v>
      </c>
      <c r="S65" s="26">
        <f>SUM(G65+Q65-R65)</f>
        <v>33598.275000000001</v>
      </c>
    </row>
    <row r="66" spans="1:19" s="23" customFormat="1" ht="12" x14ac:dyDescent="0.2">
      <c r="A66" s="19">
        <v>60</v>
      </c>
      <c r="B66" s="24" t="s">
        <v>255</v>
      </c>
      <c r="C66" s="24" t="s">
        <v>83</v>
      </c>
      <c r="D66" s="25" t="s">
        <v>117</v>
      </c>
      <c r="E66" s="25" t="s">
        <v>160</v>
      </c>
      <c r="F66" s="26" t="s">
        <v>223</v>
      </c>
      <c r="G66" s="64">
        <v>30000</v>
      </c>
      <c r="H66" s="26">
        <v>0</v>
      </c>
      <c r="I66" s="26">
        <v>50</v>
      </c>
      <c r="J66" s="26">
        <f>+G66*2.87%</f>
        <v>861</v>
      </c>
      <c r="K66" s="26">
        <f>+G66*3.04%</f>
        <v>912</v>
      </c>
      <c r="L66" s="26">
        <v>0</v>
      </c>
      <c r="M66" s="26">
        <v>0</v>
      </c>
      <c r="N66" s="26">
        <v>0</v>
      </c>
      <c r="O66" s="26">
        <v>200</v>
      </c>
      <c r="P66" s="26">
        <v>0</v>
      </c>
      <c r="Q66" s="26">
        <v>0</v>
      </c>
      <c r="R66" s="26">
        <f>+SUM(H66:P66)</f>
        <v>2023</v>
      </c>
      <c r="S66" s="26">
        <f>SUM(G66+Q66-R66)</f>
        <v>27977</v>
      </c>
    </row>
    <row r="67" spans="1:19" s="23" customFormat="1" ht="12" x14ac:dyDescent="0.2">
      <c r="A67" s="19">
        <v>61</v>
      </c>
      <c r="B67" s="24" t="s">
        <v>22</v>
      </c>
      <c r="C67" s="24" t="s">
        <v>83</v>
      </c>
      <c r="D67" s="25" t="s">
        <v>116</v>
      </c>
      <c r="E67" s="25" t="s">
        <v>158</v>
      </c>
      <c r="F67" s="26" t="s">
        <v>223</v>
      </c>
      <c r="G67" s="64">
        <v>32000</v>
      </c>
      <c r="H67" s="26">
        <v>0</v>
      </c>
      <c r="I67" s="26">
        <v>50</v>
      </c>
      <c r="J67" s="26">
        <f>+G67*2.87%</f>
        <v>918.4</v>
      </c>
      <c r="K67" s="26">
        <f>+G67*3.04%</f>
        <v>972.8</v>
      </c>
      <c r="L67" s="26">
        <v>2198.4499999999998</v>
      </c>
      <c r="M67" s="26">
        <v>1350.12</v>
      </c>
      <c r="N67" s="26">
        <v>0</v>
      </c>
      <c r="O67" s="26">
        <v>200</v>
      </c>
      <c r="P67" s="26">
        <v>3594.38</v>
      </c>
      <c r="Q67" s="26">
        <v>0</v>
      </c>
      <c r="R67" s="26">
        <f>+SUM(H67:P67)</f>
        <v>9284.15</v>
      </c>
      <c r="S67" s="26">
        <f>SUM(G67+Q67-R67)</f>
        <v>22715.85</v>
      </c>
    </row>
    <row r="68" spans="1:19" s="23" customFormat="1" ht="12" x14ac:dyDescent="0.2">
      <c r="A68" s="19">
        <v>62</v>
      </c>
      <c r="B68" s="24" t="s">
        <v>119</v>
      </c>
      <c r="C68" s="24" t="s">
        <v>83</v>
      </c>
      <c r="D68" s="25" t="s">
        <v>117</v>
      </c>
      <c r="E68" s="25" t="s">
        <v>158</v>
      </c>
      <c r="F68" s="26" t="s">
        <v>223</v>
      </c>
      <c r="G68" s="64">
        <v>32000</v>
      </c>
      <c r="H68" s="26">
        <v>0</v>
      </c>
      <c r="I68" s="26">
        <v>50</v>
      </c>
      <c r="J68" s="26">
        <f>+G68*2.87%</f>
        <v>918.4</v>
      </c>
      <c r="K68" s="26">
        <f>+G68*3.04%</f>
        <v>972.8</v>
      </c>
      <c r="L68" s="26">
        <v>0</v>
      </c>
      <c r="M68" s="26">
        <v>0</v>
      </c>
      <c r="N68" s="26">
        <v>0</v>
      </c>
      <c r="O68" s="26">
        <v>200</v>
      </c>
      <c r="P68" s="26">
        <v>5519.65</v>
      </c>
      <c r="Q68" s="26">
        <v>4319.34</v>
      </c>
      <c r="R68" s="26">
        <f>+SUM(H68:P68)</f>
        <v>7660.8499999999995</v>
      </c>
      <c r="S68" s="26">
        <f>SUM(G68+Q68-R68)</f>
        <v>28658.489999999998</v>
      </c>
    </row>
    <row r="69" spans="1:19" s="23" customFormat="1" ht="12" x14ac:dyDescent="0.2">
      <c r="A69" s="19">
        <v>63</v>
      </c>
      <c r="B69" s="24" t="s">
        <v>120</v>
      </c>
      <c r="C69" s="24" t="s">
        <v>83</v>
      </c>
      <c r="D69" s="25" t="s">
        <v>117</v>
      </c>
      <c r="E69" s="25" t="s">
        <v>158</v>
      </c>
      <c r="F69" s="26" t="s">
        <v>223</v>
      </c>
      <c r="G69" s="64">
        <v>32000</v>
      </c>
      <c r="H69" s="26">
        <v>0</v>
      </c>
      <c r="I69" s="26">
        <v>50</v>
      </c>
      <c r="J69" s="26">
        <f>+G69*2.87%</f>
        <v>918.4</v>
      </c>
      <c r="K69" s="26">
        <f>+G69*3.04%</f>
        <v>972.8</v>
      </c>
      <c r="L69" s="26">
        <v>0</v>
      </c>
      <c r="M69" s="26">
        <v>0</v>
      </c>
      <c r="N69" s="26">
        <v>0</v>
      </c>
      <c r="O69" s="26">
        <v>200</v>
      </c>
      <c r="P69" s="26">
        <v>2583.73</v>
      </c>
      <c r="Q69" s="26">
        <v>3839.41</v>
      </c>
      <c r="R69" s="26">
        <f>+SUM(H69:P69)</f>
        <v>4724.93</v>
      </c>
      <c r="S69" s="26">
        <f>SUM(G69+Q69-R69)</f>
        <v>31114.480000000003</v>
      </c>
    </row>
    <row r="70" spans="1:19" s="23" customFormat="1" ht="12" x14ac:dyDescent="0.2">
      <c r="A70" s="19">
        <v>64</v>
      </c>
      <c r="B70" s="24" t="s">
        <v>254</v>
      </c>
      <c r="C70" s="24" t="s">
        <v>87</v>
      </c>
      <c r="D70" s="25" t="s">
        <v>117</v>
      </c>
      <c r="E70" s="25" t="s">
        <v>158</v>
      </c>
      <c r="F70" s="26" t="s">
        <v>223</v>
      </c>
      <c r="G70" s="64">
        <v>30000</v>
      </c>
      <c r="H70" s="26">
        <v>0</v>
      </c>
      <c r="I70" s="26">
        <v>50</v>
      </c>
      <c r="J70" s="26">
        <f>+G70*2.87%</f>
        <v>861</v>
      </c>
      <c r="K70" s="63">
        <f>+G70*3.04%</f>
        <v>912</v>
      </c>
      <c r="L70" s="26">
        <v>0</v>
      </c>
      <c r="M70" s="26">
        <v>0</v>
      </c>
      <c r="N70" s="26">
        <v>0</v>
      </c>
      <c r="O70" s="26">
        <v>200</v>
      </c>
      <c r="P70" s="26">
        <v>0</v>
      </c>
      <c r="Q70" s="26">
        <v>3217.01</v>
      </c>
      <c r="R70" s="26">
        <f>+SUM(H70:P70)</f>
        <v>2023</v>
      </c>
      <c r="S70" s="26">
        <f>SUM(G70+Q70-R70)</f>
        <v>31194.010000000002</v>
      </c>
    </row>
    <row r="71" spans="1:19" s="23" customFormat="1" ht="12" x14ac:dyDescent="0.2">
      <c r="A71" s="19">
        <v>65</v>
      </c>
      <c r="B71" s="24" t="s">
        <v>20</v>
      </c>
      <c r="C71" s="24" t="s">
        <v>86</v>
      </c>
      <c r="D71" s="25" t="s">
        <v>116</v>
      </c>
      <c r="E71" s="25" t="s">
        <v>97</v>
      </c>
      <c r="F71" s="26" t="s">
        <v>223</v>
      </c>
      <c r="G71" s="26">
        <v>170000</v>
      </c>
      <c r="H71" s="26">
        <v>28627.24</v>
      </c>
      <c r="I71" s="26">
        <v>50</v>
      </c>
      <c r="J71" s="26">
        <f>+G71*2.87%</f>
        <v>4879</v>
      </c>
      <c r="K71" s="63">
        <f>162625*3.04%</f>
        <v>4943.8</v>
      </c>
      <c r="L71" s="26">
        <f>1986.06+879.38</f>
        <v>2865.44</v>
      </c>
      <c r="M71" s="26">
        <v>0</v>
      </c>
      <c r="N71" s="26">
        <v>0</v>
      </c>
      <c r="O71" s="26">
        <v>200</v>
      </c>
      <c r="P71" s="26">
        <v>28640.45</v>
      </c>
      <c r="Q71" s="26">
        <v>0</v>
      </c>
      <c r="R71" s="26">
        <f>+SUM(H71:P71)</f>
        <v>70205.930000000008</v>
      </c>
      <c r="S71" s="26">
        <f>SUM(G71+Q71-R71)</f>
        <v>99794.069999999992</v>
      </c>
    </row>
    <row r="72" spans="1:19" s="23" customFormat="1" ht="12" x14ac:dyDescent="0.2">
      <c r="A72" s="19">
        <v>66</v>
      </c>
      <c r="B72" s="24" t="s">
        <v>56</v>
      </c>
      <c r="C72" s="24" t="s">
        <v>115</v>
      </c>
      <c r="D72" s="25" t="s">
        <v>117</v>
      </c>
      <c r="E72" s="25" t="s">
        <v>97</v>
      </c>
      <c r="F72" s="26" t="s">
        <v>224</v>
      </c>
      <c r="G72" s="26">
        <v>85000</v>
      </c>
      <c r="H72" s="26">
        <v>8577.06</v>
      </c>
      <c r="I72" s="26">
        <v>90</v>
      </c>
      <c r="J72" s="26">
        <f>+G72*2.87%</f>
        <v>2439.5</v>
      </c>
      <c r="K72" s="63">
        <f>+G72*3.04%</f>
        <v>2584</v>
      </c>
      <c r="L72" s="26">
        <v>2638.14</v>
      </c>
      <c r="M72" s="26">
        <v>0</v>
      </c>
      <c r="N72" s="26">
        <v>0</v>
      </c>
      <c r="O72" s="26">
        <v>200</v>
      </c>
      <c r="P72" s="26">
        <v>8319.7800000000007</v>
      </c>
      <c r="Q72" s="26">
        <v>0</v>
      </c>
      <c r="R72" s="26">
        <f>+SUM(H72:P72)</f>
        <v>24848.479999999996</v>
      </c>
      <c r="S72" s="26">
        <f>SUM(G72+Q72-R72)</f>
        <v>60151.520000000004</v>
      </c>
    </row>
    <row r="73" spans="1:19" s="23" customFormat="1" ht="12" x14ac:dyDescent="0.2">
      <c r="A73" s="19">
        <v>67</v>
      </c>
      <c r="B73" s="24" t="s">
        <v>145</v>
      </c>
      <c r="C73" s="24" t="s">
        <v>268</v>
      </c>
      <c r="D73" s="25" t="s">
        <v>117</v>
      </c>
      <c r="E73" s="25" t="s">
        <v>95</v>
      </c>
      <c r="F73" s="26" t="s">
        <v>224</v>
      </c>
      <c r="G73" s="64">
        <v>170000</v>
      </c>
      <c r="H73" s="26">
        <v>28627.24</v>
      </c>
      <c r="I73" s="26">
        <v>50</v>
      </c>
      <c r="J73" s="26">
        <f>+G73*2.87%</f>
        <v>4879</v>
      </c>
      <c r="K73" s="26">
        <f>162625*3.04%</f>
        <v>4943.8</v>
      </c>
      <c r="L73" s="26">
        <v>439.69</v>
      </c>
      <c r="M73" s="26">
        <v>0</v>
      </c>
      <c r="N73" s="26">
        <v>0</v>
      </c>
      <c r="O73" s="26">
        <v>200</v>
      </c>
      <c r="P73" s="26">
        <v>4000</v>
      </c>
      <c r="Q73" s="26">
        <v>0</v>
      </c>
      <c r="R73" s="26">
        <f>+SUM(H73:P73)</f>
        <v>43139.73000000001</v>
      </c>
      <c r="S73" s="26">
        <f>SUM(G73+Q73-R73)</f>
        <v>126860.26999999999</v>
      </c>
    </row>
    <row r="74" spans="1:19" s="23" customFormat="1" ht="12" x14ac:dyDescent="0.2">
      <c r="A74" s="19">
        <v>68</v>
      </c>
      <c r="B74" s="24" t="s">
        <v>75</v>
      </c>
      <c r="C74" s="24" t="s">
        <v>234</v>
      </c>
      <c r="D74" s="25" t="s">
        <v>117</v>
      </c>
      <c r="E74" s="25" t="s">
        <v>95</v>
      </c>
      <c r="F74" s="26" t="s">
        <v>224</v>
      </c>
      <c r="G74" s="26">
        <v>70000</v>
      </c>
      <c r="H74" s="26">
        <v>5368.45</v>
      </c>
      <c r="I74" s="26">
        <v>50</v>
      </c>
      <c r="J74" s="26">
        <f>+G74*2.87%</f>
        <v>2009</v>
      </c>
      <c r="K74" s="63">
        <f>+G74*3.04%</f>
        <v>2128</v>
      </c>
      <c r="L74" s="26">
        <v>12369.202499999999</v>
      </c>
      <c r="M74" s="65">
        <v>0</v>
      </c>
      <c r="N74" s="26">
        <v>0</v>
      </c>
      <c r="O74" s="26">
        <v>0</v>
      </c>
      <c r="P74" s="26">
        <v>0</v>
      </c>
      <c r="Q74" s="26">
        <v>0</v>
      </c>
      <c r="R74" s="26">
        <f>+SUM(H74:P74)</f>
        <v>21924.6525</v>
      </c>
      <c r="S74" s="26">
        <f>SUM(G74+Q74-R74)</f>
        <v>48075.347500000003</v>
      </c>
    </row>
    <row r="75" spans="1:19" s="23" customFormat="1" ht="12" x14ac:dyDescent="0.2">
      <c r="A75" s="19">
        <v>69</v>
      </c>
      <c r="B75" s="24" t="s">
        <v>135</v>
      </c>
      <c r="C75" s="24" t="s">
        <v>111</v>
      </c>
      <c r="D75" s="25" t="s">
        <v>117</v>
      </c>
      <c r="E75" s="25" t="s">
        <v>95</v>
      </c>
      <c r="F75" s="26" t="s">
        <v>224</v>
      </c>
      <c r="G75" s="64">
        <v>55000</v>
      </c>
      <c r="H75" s="26">
        <v>2559.6799999999998</v>
      </c>
      <c r="I75" s="26">
        <v>50</v>
      </c>
      <c r="J75" s="26">
        <f>+G75*2.87%</f>
        <v>1578.5</v>
      </c>
      <c r="K75" s="26">
        <f>+G75*3.04%</f>
        <v>1672</v>
      </c>
      <c r="L75" s="26">
        <v>2189.7049999999999</v>
      </c>
      <c r="M75" s="26">
        <v>0</v>
      </c>
      <c r="N75" s="26">
        <v>0</v>
      </c>
      <c r="O75" s="26">
        <v>0</v>
      </c>
      <c r="P75" s="26">
        <v>3000</v>
      </c>
      <c r="Q75" s="26">
        <v>0</v>
      </c>
      <c r="R75" s="26">
        <f>+SUM(H75:P75)</f>
        <v>11049.885</v>
      </c>
      <c r="S75" s="26">
        <f>SUM(G75+Q75-R75)</f>
        <v>43950.114999999998</v>
      </c>
    </row>
    <row r="76" spans="1:19" s="23" customFormat="1" ht="12" x14ac:dyDescent="0.2">
      <c r="A76" s="19">
        <v>70</v>
      </c>
      <c r="B76" s="24" t="s">
        <v>191</v>
      </c>
      <c r="C76" s="24" t="s">
        <v>242</v>
      </c>
      <c r="D76" s="25" t="s">
        <v>117</v>
      </c>
      <c r="E76" s="25" t="s">
        <v>264</v>
      </c>
      <c r="F76" s="26" t="s">
        <v>224</v>
      </c>
      <c r="G76" s="64">
        <v>125000</v>
      </c>
      <c r="H76" s="26">
        <v>17311</v>
      </c>
      <c r="I76" s="26">
        <v>50</v>
      </c>
      <c r="J76" s="26">
        <f>+G76*2.87%</f>
        <v>3587.5</v>
      </c>
      <c r="K76" s="63">
        <f>+G76*3.04%</f>
        <v>3800</v>
      </c>
      <c r="L76" s="26">
        <v>3517.52</v>
      </c>
      <c r="M76" s="26">
        <f>1350.12*2</f>
        <v>2700.24</v>
      </c>
      <c r="N76" s="26">
        <v>0</v>
      </c>
      <c r="O76" s="26">
        <v>200</v>
      </c>
      <c r="P76" s="26">
        <v>5000</v>
      </c>
      <c r="Q76" s="26">
        <v>0</v>
      </c>
      <c r="R76" s="26">
        <f>+SUM(H76:P76)</f>
        <v>36166.26</v>
      </c>
      <c r="S76" s="26">
        <f>SUM(G76+Q76-R76)</f>
        <v>88833.739999999991</v>
      </c>
    </row>
    <row r="77" spans="1:19" s="23" customFormat="1" ht="12" x14ac:dyDescent="0.2">
      <c r="A77" s="19">
        <v>71</v>
      </c>
      <c r="B77" s="24" t="s">
        <v>178</v>
      </c>
      <c r="C77" s="24" t="s">
        <v>111</v>
      </c>
      <c r="D77" s="25" t="s">
        <v>117</v>
      </c>
      <c r="E77" s="25" t="s">
        <v>264</v>
      </c>
      <c r="F77" s="26" t="s">
        <v>223</v>
      </c>
      <c r="G77" s="64">
        <v>42000</v>
      </c>
      <c r="H77" s="26">
        <v>724.92</v>
      </c>
      <c r="I77" s="26">
        <v>50</v>
      </c>
      <c r="J77" s="26">
        <f>+G77*2.87%</f>
        <v>1205.4000000000001</v>
      </c>
      <c r="K77" s="26">
        <f>+G77*3.04%</f>
        <v>1276.8</v>
      </c>
      <c r="L77" s="26">
        <v>0</v>
      </c>
      <c r="M77" s="26">
        <v>0</v>
      </c>
      <c r="N77" s="26">
        <v>0</v>
      </c>
      <c r="O77" s="26">
        <v>200</v>
      </c>
      <c r="P77" s="26">
        <v>15000</v>
      </c>
      <c r="Q77" s="26">
        <v>0</v>
      </c>
      <c r="R77" s="26">
        <f>+SUM(H77:P77)</f>
        <v>18457.12</v>
      </c>
      <c r="S77" s="26">
        <f>SUM(G77+Q77-R77)</f>
        <v>23542.880000000001</v>
      </c>
    </row>
    <row r="78" spans="1:19" s="23" customFormat="1" ht="12" x14ac:dyDescent="0.2">
      <c r="A78" s="19">
        <v>72</v>
      </c>
      <c r="B78" s="24" t="s">
        <v>138</v>
      </c>
      <c r="C78" s="24" t="s">
        <v>238</v>
      </c>
      <c r="D78" s="25" t="s">
        <v>117</v>
      </c>
      <c r="E78" s="25" t="s">
        <v>156</v>
      </c>
      <c r="F78" s="26" t="s">
        <v>223</v>
      </c>
      <c r="G78" s="64">
        <v>115000</v>
      </c>
      <c r="H78" s="26">
        <v>15633.81</v>
      </c>
      <c r="I78" s="26">
        <v>50</v>
      </c>
      <c r="J78" s="26">
        <f>+G78*2.87%</f>
        <v>3300.5</v>
      </c>
      <c r="K78" s="26">
        <f>+G78*3.04%</f>
        <v>3496</v>
      </c>
      <c r="L78" s="26">
        <v>2620.65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f>+SUM(H78:P78)</f>
        <v>25100.959999999999</v>
      </c>
      <c r="S78" s="26">
        <f>SUM(G78+Q78-R78)</f>
        <v>89899.040000000008</v>
      </c>
    </row>
    <row r="79" spans="1:19" s="23" customFormat="1" ht="12" x14ac:dyDescent="0.2">
      <c r="A79" s="19">
        <v>73</v>
      </c>
      <c r="B79" s="24" t="s">
        <v>38</v>
      </c>
      <c r="C79" s="24" t="s">
        <v>229</v>
      </c>
      <c r="D79" s="25" t="s">
        <v>116</v>
      </c>
      <c r="E79" s="25" t="s">
        <v>246</v>
      </c>
      <c r="F79" s="26" t="s">
        <v>223</v>
      </c>
      <c r="G79" s="26">
        <v>138592</v>
      </c>
      <c r="H79" s="26">
        <v>21183.24</v>
      </c>
      <c r="I79" s="26">
        <v>90</v>
      </c>
      <c r="J79" s="26">
        <f>+G79*2.87%</f>
        <v>3977.5904</v>
      </c>
      <c r="K79" s="26">
        <f>+G79*3.04%</f>
        <v>4213.1967999999997</v>
      </c>
      <c r="L79" s="26">
        <v>1319.07</v>
      </c>
      <c r="M79" s="26">
        <v>0</v>
      </c>
      <c r="N79" s="26">
        <v>0</v>
      </c>
      <c r="O79" s="26">
        <v>200</v>
      </c>
      <c r="P79" s="26">
        <v>0</v>
      </c>
      <c r="Q79" s="26">
        <v>0</v>
      </c>
      <c r="R79" s="26">
        <f>+SUM(H79:P79)</f>
        <v>30983.097200000004</v>
      </c>
      <c r="S79" s="26">
        <f>SUM(G79+Q79-R79)</f>
        <v>107608.9028</v>
      </c>
    </row>
    <row r="80" spans="1:19" s="23" customFormat="1" ht="12" x14ac:dyDescent="0.2">
      <c r="A80" s="19">
        <v>74</v>
      </c>
      <c r="B80" s="24" t="s">
        <v>46</v>
      </c>
      <c r="C80" s="24" t="s">
        <v>161</v>
      </c>
      <c r="D80" s="25" t="s">
        <v>116</v>
      </c>
      <c r="E80" s="25" t="s">
        <v>246</v>
      </c>
      <c r="F80" s="26" t="s">
        <v>224</v>
      </c>
      <c r="G80" s="26">
        <v>85000</v>
      </c>
      <c r="H80" s="26">
        <v>8577.06</v>
      </c>
      <c r="I80" s="26">
        <v>50</v>
      </c>
      <c r="J80" s="26">
        <f>+G80*2.87%</f>
        <v>2439.5</v>
      </c>
      <c r="K80" s="63">
        <f>+G80*3.04%</f>
        <v>2584</v>
      </c>
      <c r="L80" s="26">
        <v>1758.76</v>
      </c>
      <c r="M80" s="26">
        <v>0</v>
      </c>
      <c r="N80" s="26">
        <v>0</v>
      </c>
      <c r="O80" s="26">
        <v>200</v>
      </c>
      <c r="P80" s="26">
        <v>1000</v>
      </c>
      <c r="Q80" s="26">
        <v>0</v>
      </c>
      <c r="R80" s="26">
        <f>+SUM(H80:P80)</f>
        <v>16609.32</v>
      </c>
      <c r="S80" s="26">
        <f>SUM(G80+Q80-R80)</f>
        <v>68390.679999999993</v>
      </c>
    </row>
    <row r="81" spans="1:19" s="23" customFormat="1" ht="12" x14ac:dyDescent="0.2">
      <c r="A81" s="19">
        <v>75</v>
      </c>
      <c r="B81" s="24" t="s">
        <v>50</v>
      </c>
      <c r="C81" s="24" t="s">
        <v>161</v>
      </c>
      <c r="D81" s="25" t="s">
        <v>116</v>
      </c>
      <c r="E81" s="25" t="s">
        <v>246</v>
      </c>
      <c r="F81" s="26" t="s">
        <v>224</v>
      </c>
      <c r="G81" s="26">
        <v>85000</v>
      </c>
      <c r="H81" s="26">
        <v>8239.5300000000007</v>
      </c>
      <c r="I81" s="26">
        <v>130</v>
      </c>
      <c r="J81" s="26">
        <f>+G81*2.87%</f>
        <v>2439.5</v>
      </c>
      <c r="K81" s="63">
        <f>+G81*3.04%</f>
        <v>2584</v>
      </c>
      <c r="L81" s="26">
        <v>1319.07</v>
      </c>
      <c r="M81" s="26">
        <v>1350.12</v>
      </c>
      <c r="N81" s="65">
        <v>0</v>
      </c>
      <c r="O81" s="26">
        <v>0</v>
      </c>
      <c r="P81" s="26">
        <v>2000</v>
      </c>
      <c r="Q81" s="26">
        <v>0</v>
      </c>
      <c r="R81" s="26">
        <f>+SUM(H81:P81)</f>
        <v>18062.22</v>
      </c>
      <c r="S81" s="26">
        <f>SUM(G81+Q81-R81)</f>
        <v>66937.78</v>
      </c>
    </row>
    <row r="82" spans="1:19" s="23" customFormat="1" ht="12" x14ac:dyDescent="0.2">
      <c r="A82" s="19">
        <v>76</v>
      </c>
      <c r="B82" s="24" t="s">
        <v>187</v>
      </c>
      <c r="C82" s="27" t="s">
        <v>161</v>
      </c>
      <c r="D82" s="25" t="s">
        <v>117</v>
      </c>
      <c r="E82" s="25" t="s">
        <v>246</v>
      </c>
      <c r="F82" s="26" t="s">
        <v>224</v>
      </c>
      <c r="G82" s="64">
        <v>65000</v>
      </c>
      <c r="H82" s="26">
        <v>4427.55</v>
      </c>
      <c r="I82" s="26">
        <v>50</v>
      </c>
      <c r="J82" s="26">
        <f>+G82*2.87%</f>
        <v>1865.5</v>
      </c>
      <c r="K82" s="63">
        <f>+G82*3.04%</f>
        <v>1976</v>
      </c>
      <c r="L82" s="26">
        <v>0</v>
      </c>
      <c r="M82" s="26">
        <v>0</v>
      </c>
      <c r="N82" s="26">
        <v>0</v>
      </c>
      <c r="O82" s="26">
        <v>200</v>
      </c>
      <c r="P82" s="26">
        <v>5034.6000000000004</v>
      </c>
      <c r="Q82" s="26">
        <v>0</v>
      </c>
      <c r="R82" s="26">
        <f>+SUM(H82:P82)</f>
        <v>13553.65</v>
      </c>
      <c r="S82" s="26">
        <f>SUM(G82+Q82-R82)</f>
        <v>51446.35</v>
      </c>
    </row>
    <row r="83" spans="1:19" s="23" customFormat="1" ht="12" x14ac:dyDescent="0.2">
      <c r="A83" s="19">
        <v>77</v>
      </c>
      <c r="B83" s="24" t="s">
        <v>129</v>
      </c>
      <c r="C83" s="24" t="s">
        <v>237</v>
      </c>
      <c r="D83" s="25" t="s">
        <v>117</v>
      </c>
      <c r="E83" s="25" t="s">
        <v>265</v>
      </c>
      <c r="F83" s="26" t="s">
        <v>223</v>
      </c>
      <c r="G83" s="64">
        <v>125000</v>
      </c>
      <c r="H83" s="26">
        <v>17986.060000000001</v>
      </c>
      <c r="I83" s="26">
        <v>50</v>
      </c>
      <c r="J83" s="26">
        <f>+G83*2.87%</f>
        <v>3587.5</v>
      </c>
      <c r="K83" s="26">
        <f>+G83*3.04%</f>
        <v>3800</v>
      </c>
      <c r="L83" s="26">
        <v>879.38</v>
      </c>
      <c r="M83" s="26">
        <v>0</v>
      </c>
      <c r="N83" s="26">
        <v>0</v>
      </c>
      <c r="O83" s="26">
        <v>200</v>
      </c>
      <c r="P83" s="26">
        <v>0</v>
      </c>
      <c r="Q83" s="26">
        <v>0</v>
      </c>
      <c r="R83" s="26">
        <f>+SUM(H83:P83)</f>
        <v>26502.940000000002</v>
      </c>
      <c r="S83" s="26">
        <f>SUM(G83+Q83-R83)</f>
        <v>98497.06</v>
      </c>
    </row>
    <row r="84" spans="1:19" s="23" customFormat="1" ht="12" x14ac:dyDescent="0.2">
      <c r="A84" s="19">
        <v>78</v>
      </c>
      <c r="B84" s="24" t="s">
        <v>35</v>
      </c>
      <c r="C84" s="24" t="s">
        <v>114</v>
      </c>
      <c r="D84" s="25" t="s">
        <v>116</v>
      </c>
      <c r="E84" s="25" t="s">
        <v>265</v>
      </c>
      <c r="F84" s="26" t="s">
        <v>224</v>
      </c>
      <c r="G84" s="26">
        <v>85000</v>
      </c>
      <c r="H84" s="26">
        <v>8577.06</v>
      </c>
      <c r="I84" s="26">
        <v>90</v>
      </c>
      <c r="J84" s="26">
        <f>+G84*2.87%</f>
        <v>2439.5</v>
      </c>
      <c r="K84" s="63">
        <f>+G84*3.04%</f>
        <v>2584</v>
      </c>
      <c r="L84" s="26">
        <v>0</v>
      </c>
      <c r="M84" s="65">
        <v>0</v>
      </c>
      <c r="N84" s="26">
        <v>0</v>
      </c>
      <c r="O84" s="26">
        <v>200</v>
      </c>
      <c r="P84" s="26">
        <v>10039.310000000001</v>
      </c>
      <c r="Q84" s="26">
        <v>0</v>
      </c>
      <c r="R84" s="26">
        <f>+SUM(H84:P84)</f>
        <v>23929.870000000003</v>
      </c>
      <c r="S84" s="26">
        <f>SUM(G84+Q84-R84)</f>
        <v>61070.13</v>
      </c>
    </row>
    <row r="85" spans="1:19" s="23" customFormat="1" ht="12" x14ac:dyDescent="0.2">
      <c r="A85" s="19">
        <v>79</v>
      </c>
      <c r="B85" s="24" t="s">
        <v>144</v>
      </c>
      <c r="C85" s="24" t="s">
        <v>82</v>
      </c>
      <c r="D85" s="25" t="s">
        <v>117</v>
      </c>
      <c r="E85" s="25" t="s">
        <v>265</v>
      </c>
      <c r="F85" s="26" t="s">
        <v>224</v>
      </c>
      <c r="G85" s="26">
        <v>47000</v>
      </c>
      <c r="H85" s="26">
        <v>1430.6</v>
      </c>
      <c r="I85" s="26">
        <v>50</v>
      </c>
      <c r="J85" s="26">
        <f>+G85*2.87%</f>
        <v>1348.9</v>
      </c>
      <c r="K85" s="26">
        <f>+G85*3.04%</f>
        <v>1428.8</v>
      </c>
      <c r="L85" s="26">
        <v>439.69</v>
      </c>
      <c r="M85" s="26">
        <v>0</v>
      </c>
      <c r="N85" s="26">
        <v>0</v>
      </c>
      <c r="O85" s="26">
        <v>200</v>
      </c>
      <c r="P85" s="26">
        <v>0</v>
      </c>
      <c r="Q85" s="26">
        <v>0</v>
      </c>
      <c r="R85" s="26">
        <f>+SUM(H85:P85)</f>
        <v>4897.99</v>
      </c>
      <c r="S85" s="26">
        <f>SUM(G85+Q85-R85)</f>
        <v>42102.01</v>
      </c>
    </row>
    <row r="86" spans="1:19" s="23" customFormat="1" ht="12" x14ac:dyDescent="0.2">
      <c r="A86" s="19">
        <v>80</v>
      </c>
      <c r="B86" s="24" t="s">
        <v>112</v>
      </c>
      <c r="C86" s="24" t="s">
        <v>82</v>
      </c>
      <c r="D86" s="25" t="s">
        <v>117</v>
      </c>
      <c r="E86" s="25" t="s">
        <v>265</v>
      </c>
      <c r="F86" s="26" t="s">
        <v>224</v>
      </c>
      <c r="G86" s="64">
        <v>55000</v>
      </c>
      <c r="H86" s="26">
        <v>2559.6799999999998</v>
      </c>
      <c r="I86" s="26">
        <v>50</v>
      </c>
      <c r="J86" s="26">
        <f>+G86*2.87%</f>
        <v>1578.5</v>
      </c>
      <c r="K86" s="26">
        <f>+G86*3.04%</f>
        <v>1672</v>
      </c>
      <c r="L86" s="26">
        <v>0</v>
      </c>
      <c r="M86" s="26">
        <v>0</v>
      </c>
      <c r="N86" s="26">
        <v>0</v>
      </c>
      <c r="O86" s="26">
        <v>0</v>
      </c>
      <c r="P86" s="26">
        <v>5000</v>
      </c>
      <c r="Q86" s="26">
        <v>0</v>
      </c>
      <c r="R86" s="26">
        <f>+SUM(H86:P86)</f>
        <v>10860.18</v>
      </c>
      <c r="S86" s="26">
        <f>SUM(G86+Q86-R86)</f>
        <v>44139.82</v>
      </c>
    </row>
    <row r="87" spans="1:19" s="23" customFormat="1" ht="12" x14ac:dyDescent="0.2">
      <c r="A87" s="19">
        <v>81</v>
      </c>
      <c r="B87" s="24" t="s">
        <v>298</v>
      </c>
      <c r="C87" s="24" t="s">
        <v>87</v>
      </c>
      <c r="D87" s="25" t="s">
        <v>117</v>
      </c>
      <c r="E87" s="25" t="s">
        <v>265</v>
      </c>
      <c r="F87" s="26" t="s">
        <v>223</v>
      </c>
      <c r="G87" s="64">
        <v>45000</v>
      </c>
      <c r="H87" s="26">
        <v>1148.33</v>
      </c>
      <c r="I87" s="26">
        <v>50</v>
      </c>
      <c r="J87" s="26">
        <f>+G87*2.87%</f>
        <v>1291.5</v>
      </c>
      <c r="K87" s="63">
        <f>+G87*3.04%</f>
        <v>1368</v>
      </c>
      <c r="L87" s="26">
        <v>0</v>
      </c>
      <c r="M87" s="65">
        <v>0</v>
      </c>
      <c r="N87" s="26">
        <v>0</v>
      </c>
      <c r="O87" s="26">
        <v>200</v>
      </c>
      <c r="P87" s="26"/>
      <c r="Q87" s="26">
        <v>0</v>
      </c>
      <c r="R87" s="26">
        <f>+SUM(H87:P87)</f>
        <v>4057.83</v>
      </c>
      <c r="S87" s="26">
        <f>SUM(G87+Q87-R87)</f>
        <v>40942.17</v>
      </c>
    </row>
    <row r="88" spans="1:19" s="23" customFormat="1" ht="12" x14ac:dyDescent="0.2">
      <c r="A88" s="19">
        <v>82</v>
      </c>
      <c r="B88" s="24" t="s">
        <v>148</v>
      </c>
      <c r="C88" s="24" t="s">
        <v>154</v>
      </c>
      <c r="D88" s="25" t="s">
        <v>117</v>
      </c>
      <c r="E88" s="25" t="s">
        <v>106</v>
      </c>
      <c r="F88" s="26" t="s">
        <v>223</v>
      </c>
      <c r="G88" s="64">
        <v>75000</v>
      </c>
      <c r="H88" s="26">
        <v>6309.35</v>
      </c>
      <c r="I88" s="26">
        <v>50</v>
      </c>
      <c r="J88" s="26">
        <f>+G88*2.87%</f>
        <v>2152.5</v>
      </c>
      <c r="K88" s="26">
        <f>+G88*3.04%</f>
        <v>2280</v>
      </c>
      <c r="L88" s="26">
        <v>655.16250000000002</v>
      </c>
      <c r="M88" s="26">
        <v>0</v>
      </c>
      <c r="N88" s="26">
        <v>0</v>
      </c>
      <c r="O88" s="26">
        <v>0</v>
      </c>
      <c r="P88" s="26">
        <v>10350.200000000001</v>
      </c>
      <c r="Q88" s="26">
        <v>0</v>
      </c>
      <c r="R88" s="26">
        <f>+SUM(H88:P88)</f>
        <v>21797.212500000001</v>
      </c>
      <c r="S88" s="26">
        <f>SUM(G88+Q88-R88)</f>
        <v>53202.787499999999</v>
      </c>
    </row>
    <row r="89" spans="1:19" s="23" customFormat="1" ht="12" x14ac:dyDescent="0.2">
      <c r="A89" s="19">
        <v>83</v>
      </c>
      <c r="B89" s="24" t="s">
        <v>165</v>
      </c>
      <c r="C89" s="24" t="s">
        <v>154</v>
      </c>
      <c r="D89" s="25" t="s">
        <v>117</v>
      </c>
      <c r="E89" s="25" t="s">
        <v>106</v>
      </c>
      <c r="F89" s="26" t="s">
        <v>224</v>
      </c>
      <c r="G89" s="64">
        <v>65000</v>
      </c>
      <c r="H89" s="26">
        <v>4157.53</v>
      </c>
      <c r="I89" s="26">
        <v>50</v>
      </c>
      <c r="J89" s="26">
        <f>+G89*2.87%</f>
        <v>1865.5</v>
      </c>
      <c r="K89" s="26">
        <f>+G89*3.04%</f>
        <v>1976</v>
      </c>
      <c r="L89" s="26">
        <v>1750.0150000000001</v>
      </c>
      <c r="M89" s="26">
        <v>1350.12</v>
      </c>
      <c r="N89" s="26">
        <v>0</v>
      </c>
      <c r="O89" s="26">
        <v>0</v>
      </c>
      <c r="P89" s="26">
        <v>0</v>
      </c>
      <c r="Q89" s="26">
        <v>0</v>
      </c>
      <c r="R89" s="26">
        <f>+SUM(H89:P89)</f>
        <v>11149.165000000001</v>
      </c>
      <c r="S89" s="26">
        <f>SUM(G89+Q89-R89)</f>
        <v>53850.834999999999</v>
      </c>
    </row>
    <row r="90" spans="1:19" s="23" customFormat="1" ht="12" x14ac:dyDescent="0.2">
      <c r="A90" s="19">
        <v>84</v>
      </c>
      <c r="B90" s="27" t="s">
        <v>633</v>
      </c>
      <c r="C90" s="27" t="s">
        <v>635</v>
      </c>
      <c r="D90" s="25" t="s">
        <v>117</v>
      </c>
      <c r="E90" s="25" t="s">
        <v>106</v>
      </c>
      <c r="F90" s="26" t="s">
        <v>224</v>
      </c>
      <c r="G90" s="64">
        <v>65000</v>
      </c>
      <c r="H90" s="26">
        <v>4427.55</v>
      </c>
      <c r="I90" s="26">
        <v>50</v>
      </c>
      <c r="J90" s="26">
        <f>+G90*2.87%</f>
        <v>1865.5</v>
      </c>
      <c r="K90" s="26">
        <f>+G90*3.04%</f>
        <v>1976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f>+SUM(H90:P90)</f>
        <v>8319.0499999999993</v>
      </c>
      <c r="S90" s="26">
        <f>SUM(G90+Q90-R90)</f>
        <v>56680.95</v>
      </c>
    </row>
    <row r="91" spans="1:19" s="23" customFormat="1" ht="12" x14ac:dyDescent="0.2">
      <c r="A91" s="19">
        <v>85</v>
      </c>
      <c r="B91" s="24" t="s">
        <v>177</v>
      </c>
      <c r="C91" s="24" t="s">
        <v>118</v>
      </c>
      <c r="D91" s="25" t="s">
        <v>117</v>
      </c>
      <c r="E91" s="25" t="s">
        <v>106</v>
      </c>
      <c r="F91" s="26" t="s">
        <v>223</v>
      </c>
      <c r="G91" s="64">
        <v>65000</v>
      </c>
      <c r="H91" s="26">
        <v>4427.55</v>
      </c>
      <c r="I91" s="26">
        <v>50</v>
      </c>
      <c r="J91" s="26">
        <f>+G91*2.87%</f>
        <v>1865.5</v>
      </c>
      <c r="K91" s="26">
        <f>+G91*3.04%</f>
        <v>1976</v>
      </c>
      <c r="L91" s="26">
        <v>0</v>
      </c>
      <c r="M91" s="26">
        <v>0</v>
      </c>
      <c r="N91" s="26">
        <v>0</v>
      </c>
      <c r="O91" s="26">
        <v>200</v>
      </c>
      <c r="P91" s="26">
        <v>0</v>
      </c>
      <c r="Q91" s="26">
        <v>0</v>
      </c>
      <c r="R91" s="26">
        <f>+SUM(H91:P91)</f>
        <v>8519.0499999999993</v>
      </c>
      <c r="S91" s="26">
        <f>SUM(G91+Q91-R91)</f>
        <v>56480.95</v>
      </c>
    </row>
    <row r="92" spans="1:19" s="23" customFormat="1" ht="12" x14ac:dyDescent="0.2">
      <c r="A92" s="19">
        <v>86</v>
      </c>
      <c r="B92" s="24" t="s">
        <v>195</v>
      </c>
      <c r="C92" s="24" t="s">
        <v>196</v>
      </c>
      <c r="D92" s="25" t="s">
        <v>117</v>
      </c>
      <c r="E92" s="25" t="s">
        <v>106</v>
      </c>
      <c r="F92" s="26" t="s">
        <v>223</v>
      </c>
      <c r="G92" s="64">
        <v>40000</v>
      </c>
      <c r="H92" s="26">
        <v>442.65</v>
      </c>
      <c r="I92" s="26">
        <v>50</v>
      </c>
      <c r="J92" s="26">
        <f>+G92*2.87%</f>
        <v>1148</v>
      </c>
      <c r="K92" s="26">
        <f>+G92*3.04%</f>
        <v>1216</v>
      </c>
      <c r="L92" s="26">
        <v>439.69</v>
      </c>
      <c r="M92" s="26">
        <v>0</v>
      </c>
      <c r="N92" s="26">
        <v>0</v>
      </c>
      <c r="O92" s="26">
        <v>200</v>
      </c>
      <c r="P92" s="26">
        <v>0</v>
      </c>
      <c r="Q92" s="26">
        <v>0</v>
      </c>
      <c r="R92" s="26">
        <f>+SUM(H92:P92)</f>
        <v>3496.34</v>
      </c>
      <c r="S92" s="26">
        <f>SUM(G92+Q92-R92)</f>
        <v>36503.660000000003</v>
      </c>
    </row>
    <row r="93" spans="1:19" s="23" customFormat="1" ht="12" x14ac:dyDescent="0.2">
      <c r="A93" s="28"/>
      <c r="B93" s="29"/>
      <c r="C93" s="29"/>
      <c r="D93" s="30"/>
      <c r="E93" s="30"/>
      <c r="F93" s="31"/>
      <c r="G93" s="32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</row>
    <row r="94" spans="1:19" s="23" customFormat="1" ht="12.75" thickBot="1" x14ac:dyDescent="0.25">
      <c r="A94" s="28"/>
      <c r="B94" s="29"/>
      <c r="C94" s="29"/>
      <c r="D94" s="30"/>
      <c r="E94" s="30"/>
      <c r="F94" s="31"/>
      <c r="G94" s="32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</row>
    <row r="95" spans="1:19" ht="23.25" x14ac:dyDescent="0.35">
      <c r="A95" s="52" t="s">
        <v>0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4"/>
    </row>
    <row r="96" spans="1:19" ht="20.25" x14ac:dyDescent="0.3">
      <c r="A96" s="55" t="s">
        <v>1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7"/>
    </row>
    <row r="97" spans="1:19" ht="18" x14ac:dyDescent="0.25">
      <c r="A97" s="58" t="s">
        <v>2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60"/>
    </row>
    <row r="98" spans="1:19" ht="18.75" thickBot="1" x14ac:dyDescent="0.3">
      <c r="A98" s="48" t="str">
        <f>+A5</f>
        <v>AGOSTO 2022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2"/>
    </row>
    <row r="99" spans="1:19" s="14" customFormat="1" ht="23.25" thickBot="1" x14ac:dyDescent="0.25">
      <c r="A99" s="4" t="s">
        <v>76</v>
      </c>
      <c r="B99" s="5" t="s">
        <v>3</v>
      </c>
      <c r="C99" s="5" t="s">
        <v>4</v>
      </c>
      <c r="D99" s="4" t="s">
        <v>90</v>
      </c>
      <c r="E99" s="6" t="s">
        <v>91</v>
      </c>
      <c r="F99" s="7" t="s">
        <v>222</v>
      </c>
      <c r="G99" s="8" t="s">
        <v>209</v>
      </c>
      <c r="H99" s="8" t="s">
        <v>210</v>
      </c>
      <c r="I99" s="8" t="s">
        <v>211</v>
      </c>
      <c r="J99" s="8" t="s">
        <v>212</v>
      </c>
      <c r="K99" s="8" t="s">
        <v>213</v>
      </c>
      <c r="L99" s="8" t="s">
        <v>214</v>
      </c>
      <c r="M99" s="8" t="s">
        <v>215</v>
      </c>
      <c r="N99" s="9" t="s">
        <v>216</v>
      </c>
      <c r="O99" s="9" t="s">
        <v>314</v>
      </c>
      <c r="P99" s="10" t="s">
        <v>217</v>
      </c>
      <c r="Q99" s="8" t="s">
        <v>218</v>
      </c>
      <c r="R99" s="8" t="s">
        <v>220</v>
      </c>
      <c r="S99" s="8" t="s">
        <v>219</v>
      </c>
    </row>
    <row r="100" spans="1:19" s="23" customFormat="1" ht="12" x14ac:dyDescent="0.2">
      <c r="A100" s="19">
        <v>87</v>
      </c>
      <c r="B100" s="24" t="s">
        <v>253</v>
      </c>
      <c r="C100" s="24" t="s">
        <v>196</v>
      </c>
      <c r="D100" s="25" t="s">
        <v>117</v>
      </c>
      <c r="E100" s="25" t="s">
        <v>106</v>
      </c>
      <c r="F100" s="26" t="s">
        <v>223</v>
      </c>
      <c r="G100" s="64">
        <v>30000</v>
      </c>
      <c r="H100" s="26">
        <v>0</v>
      </c>
      <c r="I100" s="26">
        <v>50</v>
      </c>
      <c r="J100" s="26">
        <f>+G100*2.87%</f>
        <v>861</v>
      </c>
      <c r="K100" s="26">
        <f>+G100*3.04%</f>
        <v>912</v>
      </c>
      <c r="L100" s="26">
        <v>0</v>
      </c>
      <c r="M100" s="26">
        <v>0</v>
      </c>
      <c r="N100" s="26">
        <v>0</v>
      </c>
      <c r="O100" s="26">
        <v>200</v>
      </c>
      <c r="P100" s="26">
        <v>10000</v>
      </c>
      <c r="Q100" s="26">
        <v>0</v>
      </c>
      <c r="R100" s="26">
        <f>+SUM(H100:P100)</f>
        <v>12023</v>
      </c>
      <c r="S100" s="26">
        <f>SUM(G100+Q100-R100)</f>
        <v>17977</v>
      </c>
    </row>
    <row r="101" spans="1:19" s="23" customFormat="1" ht="12" x14ac:dyDescent="0.2">
      <c r="A101" s="19">
        <v>88</v>
      </c>
      <c r="B101" s="24" t="s">
        <v>279</v>
      </c>
      <c r="C101" s="24" t="s">
        <v>280</v>
      </c>
      <c r="D101" s="25" t="s">
        <v>117</v>
      </c>
      <c r="E101" s="25" t="s">
        <v>106</v>
      </c>
      <c r="F101" s="26" t="s">
        <v>224</v>
      </c>
      <c r="G101" s="64">
        <v>45000</v>
      </c>
      <c r="H101" s="26">
        <v>1148.33</v>
      </c>
      <c r="I101" s="26">
        <v>50</v>
      </c>
      <c r="J101" s="26">
        <f>+G101*2.87%</f>
        <v>1291.5</v>
      </c>
      <c r="K101" s="26">
        <f>+G101*3.04%</f>
        <v>1368</v>
      </c>
      <c r="L101" s="26">
        <v>0</v>
      </c>
      <c r="M101" s="26">
        <v>0</v>
      </c>
      <c r="N101" s="26">
        <v>0</v>
      </c>
      <c r="O101" s="26">
        <v>200</v>
      </c>
      <c r="P101" s="26">
        <v>0</v>
      </c>
      <c r="Q101" s="26">
        <v>0</v>
      </c>
      <c r="R101" s="26">
        <f>+SUM(H101:P101)</f>
        <v>4057.83</v>
      </c>
      <c r="S101" s="26">
        <f>SUM(G101+Q101-R101)</f>
        <v>40942.17</v>
      </c>
    </row>
    <row r="102" spans="1:19" s="23" customFormat="1" ht="12" x14ac:dyDescent="0.2">
      <c r="A102" s="19">
        <v>89</v>
      </c>
      <c r="B102" s="24" t="s">
        <v>15</v>
      </c>
      <c r="C102" s="24" t="s">
        <v>226</v>
      </c>
      <c r="D102" s="25" t="s">
        <v>116</v>
      </c>
      <c r="E102" s="25" t="s">
        <v>103</v>
      </c>
      <c r="F102" s="26" t="s">
        <v>223</v>
      </c>
      <c r="G102" s="26">
        <v>125000</v>
      </c>
      <c r="H102" s="26">
        <v>17986.060000000001</v>
      </c>
      <c r="I102" s="26">
        <v>50</v>
      </c>
      <c r="J102" s="26">
        <f>+G102*2.87%</f>
        <v>3587.5</v>
      </c>
      <c r="K102" s="26">
        <f>+G102*3.04%</f>
        <v>3800</v>
      </c>
      <c r="L102" s="26">
        <v>5025.8275000000003</v>
      </c>
      <c r="M102" s="26">
        <v>0</v>
      </c>
      <c r="N102" s="26">
        <v>0</v>
      </c>
      <c r="O102" s="26">
        <v>200</v>
      </c>
      <c r="P102" s="26">
        <v>17653.34</v>
      </c>
      <c r="Q102" s="26">
        <v>0</v>
      </c>
      <c r="R102" s="26">
        <f>+SUM(H102:P102)</f>
        <v>48302.727500000001</v>
      </c>
      <c r="S102" s="26">
        <f>SUM(G102+Q102-R102)</f>
        <v>76697.272499999992</v>
      </c>
    </row>
    <row r="103" spans="1:19" s="23" customFormat="1" ht="12" x14ac:dyDescent="0.2">
      <c r="A103" s="19">
        <v>90</v>
      </c>
      <c r="B103" s="24" t="s">
        <v>30</v>
      </c>
      <c r="C103" s="24" t="s">
        <v>31</v>
      </c>
      <c r="D103" s="25" t="s">
        <v>116</v>
      </c>
      <c r="E103" s="25" t="s">
        <v>103</v>
      </c>
      <c r="F103" s="26" t="s">
        <v>224</v>
      </c>
      <c r="G103" s="26">
        <v>85000</v>
      </c>
      <c r="H103" s="26">
        <v>8577.06</v>
      </c>
      <c r="I103" s="26">
        <v>90</v>
      </c>
      <c r="J103" s="26">
        <f>+G103*2.87%</f>
        <v>2439.5</v>
      </c>
      <c r="K103" s="63">
        <f>+G103*3.04%</f>
        <v>2584</v>
      </c>
      <c r="L103" s="26">
        <v>1094.8525</v>
      </c>
      <c r="M103" s="26">
        <v>0</v>
      </c>
      <c r="N103" s="26">
        <v>0</v>
      </c>
      <c r="O103" s="26">
        <v>200</v>
      </c>
      <c r="P103" s="26">
        <v>5710.85</v>
      </c>
      <c r="Q103" s="26">
        <v>0</v>
      </c>
      <c r="R103" s="26">
        <f>+SUM(H103:P103)</f>
        <v>20696.262499999997</v>
      </c>
      <c r="S103" s="26">
        <f>SUM(G103+Q103-R103)</f>
        <v>64303.737500000003</v>
      </c>
    </row>
    <row r="104" spans="1:19" s="23" customFormat="1" ht="12" x14ac:dyDescent="0.2">
      <c r="A104" s="19">
        <v>91</v>
      </c>
      <c r="B104" s="24" t="s">
        <v>73</v>
      </c>
      <c r="C104" s="24" t="s">
        <v>115</v>
      </c>
      <c r="D104" s="25" t="s">
        <v>117</v>
      </c>
      <c r="E104" s="25" t="s">
        <v>103</v>
      </c>
      <c r="F104" s="26" t="s">
        <v>223</v>
      </c>
      <c r="G104" s="26">
        <v>85000</v>
      </c>
      <c r="H104" s="26">
        <v>8577.06</v>
      </c>
      <c r="I104" s="26">
        <v>50</v>
      </c>
      <c r="J104" s="26">
        <f>+G104*2.87%</f>
        <v>2439.5</v>
      </c>
      <c r="K104" s="63">
        <f>+G104*3.04%</f>
        <v>2584</v>
      </c>
      <c r="L104" s="26">
        <v>3517.52</v>
      </c>
      <c r="M104" s="26">
        <v>0</v>
      </c>
      <c r="N104" s="26">
        <v>0</v>
      </c>
      <c r="O104" s="26">
        <v>200</v>
      </c>
      <c r="P104" s="26">
        <v>20357.879999999997</v>
      </c>
      <c r="Q104" s="26">
        <v>0</v>
      </c>
      <c r="R104" s="26">
        <f>+SUM(H104:P104)</f>
        <v>37725.959999999992</v>
      </c>
      <c r="S104" s="26">
        <f>SUM(G104+Q104-R104)</f>
        <v>47274.040000000008</v>
      </c>
    </row>
    <row r="105" spans="1:19" s="23" customFormat="1" ht="12" x14ac:dyDescent="0.2">
      <c r="A105" s="19">
        <v>92</v>
      </c>
      <c r="B105" s="24" t="s">
        <v>84</v>
      </c>
      <c r="C105" s="27" t="s">
        <v>308</v>
      </c>
      <c r="D105" s="25" t="s">
        <v>117</v>
      </c>
      <c r="E105" s="25" t="s">
        <v>103</v>
      </c>
      <c r="F105" s="26" t="s">
        <v>224</v>
      </c>
      <c r="G105" s="64">
        <v>55000</v>
      </c>
      <c r="H105" s="26">
        <v>2559.6799999999998</v>
      </c>
      <c r="I105" s="26">
        <v>50</v>
      </c>
      <c r="J105" s="26">
        <f>+G105*2.87%</f>
        <v>1578.5</v>
      </c>
      <c r="K105" s="26">
        <f>+G105*3.04%</f>
        <v>1672</v>
      </c>
      <c r="L105" s="26">
        <v>0</v>
      </c>
      <c r="M105" s="26">
        <v>0</v>
      </c>
      <c r="N105" s="26">
        <v>0</v>
      </c>
      <c r="O105" s="26">
        <v>200</v>
      </c>
      <c r="P105" s="26">
        <v>3000</v>
      </c>
      <c r="Q105" s="26">
        <v>0</v>
      </c>
      <c r="R105" s="26">
        <f>+SUM(H105:P105)</f>
        <v>9060.18</v>
      </c>
      <c r="S105" s="26">
        <f>SUM(G105+Q105-R105)</f>
        <v>45939.82</v>
      </c>
    </row>
    <row r="106" spans="1:19" s="23" customFormat="1" ht="12" x14ac:dyDescent="0.2">
      <c r="A106" s="19">
        <v>93</v>
      </c>
      <c r="B106" s="24" t="s">
        <v>51</v>
      </c>
      <c r="C106" s="24" t="s">
        <v>293</v>
      </c>
      <c r="D106" s="25" t="s">
        <v>116</v>
      </c>
      <c r="E106" s="25" t="s">
        <v>105</v>
      </c>
      <c r="F106" s="26" t="s">
        <v>223</v>
      </c>
      <c r="G106" s="26">
        <v>115000</v>
      </c>
      <c r="H106" s="26">
        <v>15633.81</v>
      </c>
      <c r="I106" s="26">
        <v>170</v>
      </c>
      <c r="J106" s="26">
        <f>+G106*2.87%</f>
        <v>3300.5</v>
      </c>
      <c r="K106" s="26">
        <f>+G106*3.04%</f>
        <v>3496</v>
      </c>
      <c r="L106" s="26">
        <v>0</v>
      </c>
      <c r="M106" s="26">
        <v>0</v>
      </c>
      <c r="N106" s="26">
        <v>0</v>
      </c>
      <c r="O106" s="26">
        <v>200</v>
      </c>
      <c r="P106" s="26">
        <v>1000</v>
      </c>
      <c r="Q106" s="26">
        <v>0</v>
      </c>
      <c r="R106" s="26">
        <f>+SUM(H106:P106)</f>
        <v>23800.309999999998</v>
      </c>
      <c r="S106" s="26">
        <f>SUM(G106+Q106-R106)</f>
        <v>91199.69</v>
      </c>
    </row>
    <row r="107" spans="1:19" s="23" customFormat="1" ht="12" x14ac:dyDescent="0.2">
      <c r="A107" s="19">
        <v>94</v>
      </c>
      <c r="B107" s="24" t="s">
        <v>14</v>
      </c>
      <c r="C107" s="24" t="s">
        <v>339</v>
      </c>
      <c r="D107" s="25" t="s">
        <v>116</v>
      </c>
      <c r="E107" s="25" t="s">
        <v>102</v>
      </c>
      <c r="F107" s="26" t="s">
        <v>223</v>
      </c>
      <c r="G107" s="26">
        <v>108592</v>
      </c>
      <c r="H107" s="26">
        <v>14126.49</v>
      </c>
      <c r="I107" s="26">
        <v>50</v>
      </c>
      <c r="J107" s="26">
        <f>+G107*2.87%</f>
        <v>3116.5904</v>
      </c>
      <c r="K107" s="63">
        <f>+G107*3.04%</f>
        <v>3301.1968000000002</v>
      </c>
      <c r="L107" s="26">
        <v>12472.485000000001</v>
      </c>
      <c r="M107" s="65">
        <v>0</v>
      </c>
      <c r="N107" s="26">
        <v>0</v>
      </c>
      <c r="O107" s="26">
        <v>0</v>
      </c>
      <c r="P107" s="26">
        <v>9391.27</v>
      </c>
      <c r="Q107" s="26">
        <v>0</v>
      </c>
      <c r="R107" s="26">
        <f>+SUM(H107:P107)</f>
        <v>42458.032200000001</v>
      </c>
      <c r="S107" s="26">
        <f>SUM(G107+Q107-R107)</f>
        <v>66133.967799999999</v>
      </c>
    </row>
    <row r="108" spans="1:19" s="23" customFormat="1" ht="12" x14ac:dyDescent="0.2">
      <c r="A108" s="19">
        <v>95</v>
      </c>
      <c r="B108" s="24" t="s">
        <v>36</v>
      </c>
      <c r="C108" s="24" t="s">
        <v>10</v>
      </c>
      <c r="D108" s="25" t="s">
        <v>116</v>
      </c>
      <c r="E108" s="25" t="s">
        <v>102</v>
      </c>
      <c r="F108" s="26" t="s">
        <v>224</v>
      </c>
      <c r="G108" s="26">
        <v>70000</v>
      </c>
      <c r="H108" s="26">
        <v>5098.43</v>
      </c>
      <c r="I108" s="26">
        <v>50</v>
      </c>
      <c r="J108" s="26">
        <f>+G108*2.87%</f>
        <v>2009</v>
      </c>
      <c r="K108" s="26">
        <f>+G108*3.04%</f>
        <v>2128</v>
      </c>
      <c r="L108" s="26">
        <v>3957.21</v>
      </c>
      <c r="M108" s="26">
        <v>1350.12</v>
      </c>
      <c r="N108" s="26">
        <v>0</v>
      </c>
      <c r="O108" s="26">
        <v>200</v>
      </c>
      <c r="P108" s="26">
        <v>0</v>
      </c>
      <c r="Q108" s="26">
        <v>0</v>
      </c>
      <c r="R108" s="26">
        <f>+SUM(H108:P108)</f>
        <v>14792.759999999998</v>
      </c>
      <c r="S108" s="26">
        <f>SUM(G108+Q108-R108)</f>
        <v>55207.240000000005</v>
      </c>
    </row>
    <row r="109" spans="1:19" s="23" customFormat="1" ht="12" x14ac:dyDescent="0.2">
      <c r="A109" s="19">
        <v>96</v>
      </c>
      <c r="B109" s="24" t="s">
        <v>131</v>
      </c>
      <c r="C109" s="24" t="s">
        <v>151</v>
      </c>
      <c r="D109" s="25" t="s">
        <v>117</v>
      </c>
      <c r="E109" s="25" t="s">
        <v>102</v>
      </c>
      <c r="F109" s="26" t="s">
        <v>224</v>
      </c>
      <c r="G109" s="64">
        <v>73000</v>
      </c>
      <c r="H109" s="26">
        <v>5932.99</v>
      </c>
      <c r="I109" s="26">
        <v>50</v>
      </c>
      <c r="J109" s="26">
        <f>+G109*2.87%</f>
        <v>2095.1</v>
      </c>
      <c r="K109" s="26">
        <f>+G109*3.04%</f>
        <v>2219.1999999999998</v>
      </c>
      <c r="L109" s="26">
        <v>655.16250000000002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f>+SUM(H109:P109)</f>
        <v>10952.452500000001</v>
      </c>
      <c r="S109" s="26">
        <f>SUM(G109+Q109-R109)</f>
        <v>62047.547500000001</v>
      </c>
    </row>
    <row r="110" spans="1:19" s="23" customFormat="1" ht="12" x14ac:dyDescent="0.2">
      <c r="A110" s="19">
        <v>97</v>
      </c>
      <c r="B110" s="24" t="s">
        <v>193</v>
      </c>
      <c r="C110" s="27" t="s">
        <v>555</v>
      </c>
      <c r="D110" s="25" t="s">
        <v>117</v>
      </c>
      <c r="E110" s="25" t="s">
        <v>102</v>
      </c>
      <c r="F110" s="26" t="s">
        <v>224</v>
      </c>
      <c r="G110" s="64">
        <v>60000</v>
      </c>
      <c r="H110" s="26">
        <v>3486.65</v>
      </c>
      <c r="I110" s="26">
        <v>50</v>
      </c>
      <c r="J110" s="26">
        <f>+G110*2.87%</f>
        <v>1722</v>
      </c>
      <c r="K110" s="63">
        <f>+G110*3.04%</f>
        <v>1824</v>
      </c>
      <c r="L110" s="26">
        <v>0</v>
      </c>
      <c r="M110" s="65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f>+SUM(H110:P110)</f>
        <v>7082.65</v>
      </c>
      <c r="S110" s="26">
        <f>SUM(G110+Q110-R110)</f>
        <v>52917.35</v>
      </c>
    </row>
    <row r="111" spans="1:19" s="23" customFormat="1" ht="12" x14ac:dyDescent="0.2">
      <c r="A111" s="19">
        <v>98</v>
      </c>
      <c r="B111" s="24" t="s">
        <v>194</v>
      </c>
      <c r="C111" s="27" t="s">
        <v>555</v>
      </c>
      <c r="D111" s="25" t="s">
        <v>117</v>
      </c>
      <c r="E111" s="25" t="s">
        <v>102</v>
      </c>
      <c r="F111" s="26" t="s">
        <v>224</v>
      </c>
      <c r="G111" s="64">
        <v>60000</v>
      </c>
      <c r="H111" s="26">
        <v>3486.65</v>
      </c>
      <c r="I111" s="26">
        <v>50</v>
      </c>
      <c r="J111" s="26">
        <f>+G111*2.87%</f>
        <v>1722</v>
      </c>
      <c r="K111" s="63">
        <f>+G111*3.04%</f>
        <v>1824</v>
      </c>
      <c r="L111" s="26">
        <v>1750.0150000000001</v>
      </c>
      <c r="M111" s="65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f>+SUM(H111:P111)</f>
        <v>8832.6649999999991</v>
      </c>
      <c r="S111" s="26">
        <f>SUM(G111+Q111-R111)</f>
        <v>51167.334999999999</v>
      </c>
    </row>
    <row r="112" spans="1:19" s="23" customFormat="1" ht="12" x14ac:dyDescent="0.2">
      <c r="A112" s="19">
        <v>99</v>
      </c>
      <c r="B112" s="24" t="s">
        <v>109</v>
      </c>
      <c r="C112" s="24" t="s">
        <v>312</v>
      </c>
      <c r="D112" s="25" t="s">
        <v>117</v>
      </c>
      <c r="E112" s="25" t="s">
        <v>102</v>
      </c>
      <c r="F112" s="26" t="s">
        <v>223</v>
      </c>
      <c r="G112" s="64">
        <v>60000</v>
      </c>
      <c r="H112" s="26">
        <v>3486.65</v>
      </c>
      <c r="I112" s="26">
        <v>50</v>
      </c>
      <c r="J112" s="26">
        <f>+G112*2.87%</f>
        <v>1722</v>
      </c>
      <c r="K112" s="26">
        <f>+G112*3.04%</f>
        <v>1824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f>+SUM(H112:P112)</f>
        <v>7082.65</v>
      </c>
      <c r="S112" s="26">
        <f>SUM(G112+Q112-R112)</f>
        <v>52917.35</v>
      </c>
    </row>
    <row r="113" spans="1:19" s="23" customFormat="1" ht="12" x14ac:dyDescent="0.2">
      <c r="A113" s="19">
        <v>100</v>
      </c>
      <c r="B113" s="24" t="s">
        <v>122</v>
      </c>
      <c r="C113" s="24" t="s">
        <v>312</v>
      </c>
      <c r="D113" s="25" t="s">
        <v>117</v>
      </c>
      <c r="E113" s="25" t="s">
        <v>102</v>
      </c>
      <c r="F113" s="26" t="s">
        <v>223</v>
      </c>
      <c r="G113" s="64">
        <v>60000</v>
      </c>
      <c r="H113" s="26">
        <v>3486.65</v>
      </c>
      <c r="I113" s="26">
        <v>50</v>
      </c>
      <c r="J113" s="26">
        <f>+G113*2.87%</f>
        <v>1722</v>
      </c>
      <c r="K113" s="26">
        <f>+G113*3.04%</f>
        <v>1824</v>
      </c>
      <c r="L113" s="26">
        <v>1310.325</v>
      </c>
      <c r="M113" s="26">
        <v>0</v>
      </c>
      <c r="N113" s="26">
        <v>0</v>
      </c>
      <c r="O113" s="26">
        <v>0</v>
      </c>
      <c r="P113" s="26">
        <v>4019.65</v>
      </c>
      <c r="Q113" s="26">
        <v>0</v>
      </c>
      <c r="R113" s="26">
        <f>+SUM(H113:P113)</f>
        <v>12412.625</v>
      </c>
      <c r="S113" s="26">
        <f>SUM(G113+Q113-R113)</f>
        <v>47587.375</v>
      </c>
    </row>
    <row r="114" spans="1:19" s="23" customFormat="1" ht="12" x14ac:dyDescent="0.2">
      <c r="A114" s="19">
        <v>101</v>
      </c>
      <c r="B114" s="24" t="s">
        <v>179</v>
      </c>
      <c r="C114" s="24" t="s">
        <v>151</v>
      </c>
      <c r="D114" s="25" t="s">
        <v>117</v>
      </c>
      <c r="E114" s="25" t="s">
        <v>102</v>
      </c>
      <c r="F114" s="26" t="s">
        <v>224</v>
      </c>
      <c r="G114" s="64">
        <v>60000</v>
      </c>
      <c r="H114" s="26">
        <v>3486.65</v>
      </c>
      <c r="I114" s="26">
        <v>50</v>
      </c>
      <c r="J114" s="26">
        <f>+G114*2.87%</f>
        <v>1722</v>
      </c>
      <c r="K114" s="26">
        <f>+G114*3.04%</f>
        <v>1824</v>
      </c>
      <c r="L114" s="26">
        <v>0</v>
      </c>
      <c r="M114" s="26">
        <v>0</v>
      </c>
      <c r="N114" s="26">
        <v>0</v>
      </c>
      <c r="O114" s="26">
        <v>200</v>
      </c>
      <c r="P114" s="26">
        <v>2000</v>
      </c>
      <c r="Q114" s="26">
        <v>0</v>
      </c>
      <c r="R114" s="26">
        <f>+SUM(H114:P114)</f>
        <v>9282.65</v>
      </c>
      <c r="S114" s="26">
        <f>SUM(G114+Q114-R114)</f>
        <v>50717.35</v>
      </c>
    </row>
    <row r="115" spans="1:19" s="23" customFormat="1" ht="12" x14ac:dyDescent="0.2">
      <c r="A115" s="19">
        <v>102</v>
      </c>
      <c r="B115" s="24" t="s">
        <v>42</v>
      </c>
      <c r="C115" s="24" t="s">
        <v>241</v>
      </c>
      <c r="D115" s="25" t="s">
        <v>116</v>
      </c>
      <c r="E115" s="25" t="s">
        <v>102</v>
      </c>
      <c r="F115" s="26" t="s">
        <v>224</v>
      </c>
      <c r="G115" s="26">
        <v>55000</v>
      </c>
      <c r="H115" s="26">
        <v>2357.16</v>
      </c>
      <c r="I115" s="26">
        <v>130</v>
      </c>
      <c r="J115" s="26">
        <f>+G115*2.87%</f>
        <v>1578.5</v>
      </c>
      <c r="K115" s="26">
        <f>+G115*3.04%</f>
        <v>1672</v>
      </c>
      <c r="L115" s="26">
        <v>1758.76</v>
      </c>
      <c r="M115" s="26">
        <v>1350.12</v>
      </c>
      <c r="N115" s="26">
        <v>0</v>
      </c>
      <c r="O115" s="26">
        <v>0</v>
      </c>
      <c r="P115" s="26">
        <v>1000</v>
      </c>
      <c r="Q115" s="26">
        <v>0</v>
      </c>
      <c r="R115" s="26">
        <f>+SUM(H115:P115)</f>
        <v>9846.5400000000009</v>
      </c>
      <c r="S115" s="26">
        <f>SUM(G115+Q115-R115)</f>
        <v>45153.46</v>
      </c>
    </row>
    <row r="116" spans="1:19" s="23" customFormat="1" ht="12" x14ac:dyDescent="0.2">
      <c r="A116" s="19">
        <v>103</v>
      </c>
      <c r="B116" s="24" t="s">
        <v>283</v>
      </c>
      <c r="C116" s="24" t="s">
        <v>241</v>
      </c>
      <c r="D116" s="25" t="s">
        <v>117</v>
      </c>
      <c r="E116" s="25" t="s">
        <v>102</v>
      </c>
      <c r="F116" s="26" t="s">
        <v>224</v>
      </c>
      <c r="G116" s="64">
        <v>50000</v>
      </c>
      <c r="H116" s="26">
        <v>1854</v>
      </c>
      <c r="I116" s="26">
        <v>50</v>
      </c>
      <c r="J116" s="26">
        <f>+G116*2.87%</f>
        <v>1435</v>
      </c>
      <c r="K116" s="26">
        <f>+G116*3.04%</f>
        <v>1520</v>
      </c>
      <c r="L116" s="26">
        <v>0</v>
      </c>
      <c r="M116" s="26">
        <v>0</v>
      </c>
      <c r="N116" s="26">
        <v>0</v>
      </c>
      <c r="O116" s="26">
        <v>200</v>
      </c>
      <c r="P116" s="26">
        <v>0</v>
      </c>
      <c r="Q116" s="26">
        <v>0</v>
      </c>
      <c r="R116" s="26">
        <f>+SUM(H116:P116)</f>
        <v>5059</v>
      </c>
      <c r="S116" s="26">
        <f>SUM(G116+Q116-R116)</f>
        <v>44941</v>
      </c>
    </row>
    <row r="117" spans="1:19" s="23" customFormat="1" ht="12" x14ac:dyDescent="0.2">
      <c r="A117" s="19">
        <v>104</v>
      </c>
      <c r="B117" s="27" t="s">
        <v>638</v>
      </c>
      <c r="C117" s="24" t="s">
        <v>241</v>
      </c>
      <c r="D117" s="25" t="s">
        <v>117</v>
      </c>
      <c r="E117" s="25" t="s">
        <v>102</v>
      </c>
      <c r="F117" s="26" t="s">
        <v>224</v>
      </c>
      <c r="G117" s="64">
        <v>60000</v>
      </c>
      <c r="H117" s="26">
        <v>3486.65</v>
      </c>
      <c r="I117" s="26">
        <v>50</v>
      </c>
      <c r="J117" s="26">
        <f>+G117*2.87%</f>
        <v>1722</v>
      </c>
      <c r="K117" s="26">
        <f>+G117*3.04%</f>
        <v>1824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f>+SUM(H117:P117)</f>
        <v>7082.65</v>
      </c>
      <c r="S117" s="26">
        <f>SUM(G117+Q117-R117)</f>
        <v>52917.35</v>
      </c>
    </row>
    <row r="118" spans="1:19" s="23" customFormat="1" ht="12" x14ac:dyDescent="0.2">
      <c r="A118" s="19">
        <v>105</v>
      </c>
      <c r="B118" s="24" t="s">
        <v>8</v>
      </c>
      <c r="C118" s="24" t="s">
        <v>198</v>
      </c>
      <c r="D118" s="25" t="s">
        <v>116</v>
      </c>
      <c r="E118" s="25" t="s">
        <v>157</v>
      </c>
      <c r="F118" s="26" t="s">
        <v>224</v>
      </c>
      <c r="G118" s="26">
        <v>125000</v>
      </c>
      <c r="H118" s="26">
        <v>17986.060000000001</v>
      </c>
      <c r="I118" s="26">
        <v>50</v>
      </c>
      <c r="J118" s="26">
        <f>+G118*2.87%</f>
        <v>3587.5</v>
      </c>
      <c r="K118" s="63">
        <f>+G118*3.04%</f>
        <v>3800</v>
      </c>
      <c r="L118" s="26">
        <v>0</v>
      </c>
      <c r="M118" s="26">
        <v>0</v>
      </c>
      <c r="N118" s="26">
        <v>0</v>
      </c>
      <c r="O118" s="26">
        <v>200</v>
      </c>
      <c r="P118" s="26">
        <v>0</v>
      </c>
      <c r="Q118" s="26">
        <v>0</v>
      </c>
      <c r="R118" s="26">
        <f>+SUM(H118:P118)</f>
        <v>25623.56</v>
      </c>
      <c r="S118" s="26">
        <f>SUM(G118+Q118-R118)</f>
        <v>99376.44</v>
      </c>
    </row>
    <row r="119" spans="1:19" s="23" customFormat="1" ht="12" x14ac:dyDescent="0.2">
      <c r="A119" s="19">
        <v>106</v>
      </c>
      <c r="B119" s="27" t="s">
        <v>629</v>
      </c>
      <c r="C119" s="27" t="s">
        <v>273</v>
      </c>
      <c r="D119" s="25" t="s">
        <v>117</v>
      </c>
      <c r="E119" s="25" t="s">
        <v>157</v>
      </c>
      <c r="F119" s="26" t="s">
        <v>224</v>
      </c>
      <c r="G119" s="26">
        <v>65000</v>
      </c>
      <c r="H119" s="26">
        <v>4427.55</v>
      </c>
      <c r="I119" s="26">
        <v>50</v>
      </c>
      <c r="J119" s="26">
        <f>+G119*2.87%</f>
        <v>1865.5</v>
      </c>
      <c r="K119" s="63">
        <f>+G119*3.04%</f>
        <v>1976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f>+SUM(H119:P119)</f>
        <v>8319.0499999999993</v>
      </c>
      <c r="S119" s="26">
        <f>SUM(G119+Q119-R119)</f>
        <v>56680.95</v>
      </c>
    </row>
    <row r="120" spans="1:19" s="23" customFormat="1" ht="12" x14ac:dyDescent="0.2">
      <c r="A120" s="19">
        <v>107</v>
      </c>
      <c r="B120" s="24" t="s">
        <v>289</v>
      </c>
      <c r="C120" s="24" t="s">
        <v>290</v>
      </c>
      <c r="D120" s="25" t="s">
        <v>117</v>
      </c>
      <c r="E120" s="25" t="s">
        <v>104</v>
      </c>
      <c r="F120" s="26" t="s">
        <v>224</v>
      </c>
      <c r="G120" s="64">
        <v>115000</v>
      </c>
      <c r="H120" s="26">
        <v>15633.81</v>
      </c>
      <c r="I120" s="26">
        <v>50</v>
      </c>
      <c r="J120" s="26">
        <f>+G120*2.87%</f>
        <v>3300.5</v>
      </c>
      <c r="K120" s="26">
        <f>+G120*3.04%</f>
        <v>3496</v>
      </c>
      <c r="L120" s="26">
        <v>5546.4524999999994</v>
      </c>
      <c r="M120" s="26">
        <v>0</v>
      </c>
      <c r="N120" s="26">
        <v>0</v>
      </c>
      <c r="O120" s="26">
        <v>200</v>
      </c>
      <c r="P120" s="26">
        <v>3000</v>
      </c>
      <c r="Q120" s="26">
        <v>0</v>
      </c>
      <c r="R120" s="26">
        <f>+SUM(H120:P120)</f>
        <v>31226.762499999997</v>
      </c>
      <c r="S120" s="26">
        <f>SUM(G120+Q120-R120)</f>
        <v>83773.237500000003</v>
      </c>
    </row>
    <row r="121" spans="1:19" s="23" customFormat="1" ht="12" x14ac:dyDescent="0.2">
      <c r="A121" s="19">
        <v>108</v>
      </c>
      <c r="B121" s="24" t="s">
        <v>17</v>
      </c>
      <c r="C121" s="24" t="s">
        <v>276</v>
      </c>
      <c r="D121" s="25" t="s">
        <v>116</v>
      </c>
      <c r="E121" s="25" t="s">
        <v>104</v>
      </c>
      <c r="F121" s="26" t="s">
        <v>223</v>
      </c>
      <c r="G121" s="26">
        <v>65000</v>
      </c>
      <c r="H121" s="26">
        <v>4427.55</v>
      </c>
      <c r="I121" s="26">
        <v>90</v>
      </c>
      <c r="J121" s="26">
        <f>+G121*2.87%</f>
        <v>1865.5</v>
      </c>
      <c r="K121" s="63">
        <f>+G121*3.04%</f>
        <v>1976</v>
      </c>
      <c r="L121" s="26">
        <v>4379.41</v>
      </c>
      <c r="M121" s="26">
        <v>0</v>
      </c>
      <c r="N121" s="26">
        <v>0</v>
      </c>
      <c r="O121" s="26">
        <v>200</v>
      </c>
      <c r="P121" s="26">
        <v>13180.29</v>
      </c>
      <c r="Q121" s="26">
        <v>0</v>
      </c>
      <c r="R121" s="26">
        <f>+SUM(H121:P121)</f>
        <v>26118.75</v>
      </c>
      <c r="S121" s="26">
        <f>SUM(G121+Q121-R121)</f>
        <v>38881.25</v>
      </c>
    </row>
    <row r="122" spans="1:19" s="23" customFormat="1" ht="12" x14ac:dyDescent="0.2">
      <c r="A122" s="19">
        <v>109</v>
      </c>
      <c r="B122" s="24" t="s">
        <v>44</v>
      </c>
      <c r="C122" s="24" t="s">
        <v>276</v>
      </c>
      <c r="D122" s="25" t="s">
        <v>116</v>
      </c>
      <c r="E122" s="25" t="s">
        <v>104</v>
      </c>
      <c r="F122" s="26" t="s">
        <v>223</v>
      </c>
      <c r="G122" s="26">
        <v>85000</v>
      </c>
      <c r="H122" s="26">
        <v>8577.06</v>
      </c>
      <c r="I122" s="26">
        <v>90</v>
      </c>
      <c r="J122" s="26">
        <f>+G122*2.87%</f>
        <v>2439.5</v>
      </c>
      <c r="K122" s="63">
        <f>+G122*3.04%</f>
        <v>2584</v>
      </c>
      <c r="L122" s="26">
        <v>4379.41</v>
      </c>
      <c r="M122" s="26">
        <v>0</v>
      </c>
      <c r="N122" s="26">
        <v>0</v>
      </c>
      <c r="O122" s="26">
        <v>0</v>
      </c>
      <c r="P122" s="26">
        <v>1000</v>
      </c>
      <c r="Q122" s="26">
        <v>0</v>
      </c>
      <c r="R122" s="26">
        <f>+SUM(H122:P122)</f>
        <v>19069.97</v>
      </c>
      <c r="S122" s="26">
        <f>SUM(G122+Q122-R122)</f>
        <v>65930.03</v>
      </c>
    </row>
    <row r="123" spans="1:19" s="23" customFormat="1" ht="12" x14ac:dyDescent="0.2">
      <c r="A123" s="19">
        <v>110</v>
      </c>
      <c r="B123" s="24" t="s">
        <v>27</v>
      </c>
      <c r="C123" s="24" t="s">
        <v>276</v>
      </c>
      <c r="D123" s="25" t="s">
        <v>116</v>
      </c>
      <c r="E123" s="25" t="s">
        <v>104</v>
      </c>
      <c r="F123" s="26" t="s">
        <v>224</v>
      </c>
      <c r="G123" s="26">
        <v>65000</v>
      </c>
      <c r="H123" s="26">
        <v>3887.53</v>
      </c>
      <c r="I123" s="26">
        <v>90</v>
      </c>
      <c r="J123" s="26">
        <f>+G123*2.87%</f>
        <v>1865.5</v>
      </c>
      <c r="K123" s="63">
        <f>+G123*3.04%</f>
        <v>1976</v>
      </c>
      <c r="L123" s="26">
        <v>3069.085</v>
      </c>
      <c r="M123" s="26">
        <v>2700.24</v>
      </c>
      <c r="N123" s="26">
        <v>0</v>
      </c>
      <c r="O123" s="26">
        <v>200</v>
      </c>
      <c r="P123" s="26">
        <v>16625.419999999998</v>
      </c>
      <c r="Q123" s="26">
        <v>0</v>
      </c>
      <c r="R123" s="26">
        <f>+SUM(H123:P123)</f>
        <v>30413.775000000001</v>
      </c>
      <c r="S123" s="26">
        <f>SUM(G123+Q123-R123)</f>
        <v>34586.224999999999</v>
      </c>
    </row>
    <row r="124" spans="1:19" s="23" customFormat="1" ht="12" x14ac:dyDescent="0.2">
      <c r="A124" s="19">
        <v>111</v>
      </c>
      <c r="B124" s="24" t="s">
        <v>143</v>
      </c>
      <c r="C124" s="24" t="s">
        <v>642</v>
      </c>
      <c r="D124" s="25" t="s">
        <v>117</v>
      </c>
      <c r="E124" s="25" t="s">
        <v>125</v>
      </c>
      <c r="F124" s="26" t="s">
        <v>224</v>
      </c>
      <c r="G124" s="64">
        <v>108592</v>
      </c>
      <c r="H124" s="26">
        <v>14126.49</v>
      </c>
      <c r="I124" s="26">
        <v>50</v>
      </c>
      <c r="J124" s="26">
        <f>+G124*2.87%</f>
        <v>3116.5904</v>
      </c>
      <c r="K124" s="26">
        <f>+G124*3.04%</f>
        <v>3301.1968000000002</v>
      </c>
      <c r="L124" s="26">
        <v>879.38</v>
      </c>
      <c r="M124" s="26">
        <v>0</v>
      </c>
      <c r="N124" s="26">
        <v>0</v>
      </c>
      <c r="O124" s="26">
        <v>200</v>
      </c>
      <c r="P124" s="26">
        <v>0</v>
      </c>
      <c r="Q124" s="26">
        <v>0</v>
      </c>
      <c r="R124" s="26">
        <f>+SUM(H124:P124)</f>
        <v>21673.657200000001</v>
      </c>
      <c r="S124" s="26">
        <f>SUM(G124+Q124-R124)</f>
        <v>86918.342799999999</v>
      </c>
    </row>
    <row r="125" spans="1:19" s="23" customFormat="1" ht="12" x14ac:dyDescent="0.2">
      <c r="A125" s="19">
        <v>112</v>
      </c>
      <c r="B125" s="24" t="s">
        <v>79</v>
      </c>
      <c r="C125" s="27" t="s">
        <v>307</v>
      </c>
      <c r="D125" s="25" t="s">
        <v>117</v>
      </c>
      <c r="E125" s="25" t="s">
        <v>125</v>
      </c>
      <c r="F125" s="26" t="s">
        <v>223</v>
      </c>
      <c r="G125" s="64">
        <v>75000</v>
      </c>
      <c r="H125" s="26">
        <v>6309.35</v>
      </c>
      <c r="I125" s="26">
        <v>50</v>
      </c>
      <c r="J125" s="26">
        <f>+G125*2.87%</f>
        <v>2152.5</v>
      </c>
      <c r="K125" s="26">
        <f>+G125*3.04%</f>
        <v>2280</v>
      </c>
      <c r="L125" s="26">
        <v>439.69</v>
      </c>
      <c r="M125" s="26">
        <v>0</v>
      </c>
      <c r="N125" s="26">
        <v>0</v>
      </c>
      <c r="O125" s="26">
        <v>200</v>
      </c>
      <c r="P125" s="26">
        <v>0</v>
      </c>
      <c r="Q125" s="26">
        <v>0</v>
      </c>
      <c r="R125" s="26">
        <f>+SUM(H125:P125)</f>
        <v>11431.54</v>
      </c>
      <c r="S125" s="26">
        <f>SUM(G125+Q125-R125)</f>
        <v>63568.46</v>
      </c>
    </row>
    <row r="126" spans="1:19" s="23" customFormat="1" ht="12" x14ac:dyDescent="0.2">
      <c r="A126" s="19">
        <v>113</v>
      </c>
      <c r="B126" s="24" t="s">
        <v>81</v>
      </c>
      <c r="C126" s="24" t="s">
        <v>127</v>
      </c>
      <c r="D126" s="25" t="s">
        <v>117</v>
      </c>
      <c r="E126" s="25" t="s">
        <v>125</v>
      </c>
      <c r="F126" s="26" t="s">
        <v>224</v>
      </c>
      <c r="G126" s="64">
        <v>75000</v>
      </c>
      <c r="H126" s="26">
        <v>6309.35</v>
      </c>
      <c r="I126" s="26">
        <v>50</v>
      </c>
      <c r="J126" s="26">
        <f>+G126*2.87%</f>
        <v>2152.5</v>
      </c>
      <c r="K126" s="26">
        <f>+G126*3.04%</f>
        <v>2280</v>
      </c>
      <c r="L126" s="26">
        <v>6132.9599999999991</v>
      </c>
      <c r="M126" s="26">
        <v>0</v>
      </c>
      <c r="N126" s="26">
        <v>0</v>
      </c>
      <c r="O126" s="26">
        <v>200</v>
      </c>
      <c r="P126" s="26">
        <v>0</v>
      </c>
      <c r="Q126" s="26">
        <v>0</v>
      </c>
      <c r="R126" s="26">
        <f>+SUM(H126:P126)</f>
        <v>17124.809999999998</v>
      </c>
      <c r="S126" s="26">
        <f>SUM(G126+Q126-R126)</f>
        <v>57875.19</v>
      </c>
    </row>
    <row r="127" spans="1:19" s="23" customFormat="1" ht="12" x14ac:dyDescent="0.2">
      <c r="A127" s="19">
        <v>114</v>
      </c>
      <c r="B127" s="24" t="s">
        <v>250</v>
      </c>
      <c r="C127" s="24" t="s">
        <v>251</v>
      </c>
      <c r="D127" s="25" t="s">
        <v>117</v>
      </c>
      <c r="E127" s="25" t="s">
        <v>125</v>
      </c>
      <c r="F127" s="26" t="s">
        <v>223</v>
      </c>
      <c r="G127" s="64">
        <v>60000</v>
      </c>
      <c r="H127" s="26">
        <v>3486.65</v>
      </c>
      <c r="I127" s="26">
        <v>50</v>
      </c>
      <c r="J127" s="26">
        <f>+G127*2.87%</f>
        <v>1722</v>
      </c>
      <c r="K127" s="26">
        <f>+G127*3.04%</f>
        <v>1824</v>
      </c>
      <c r="L127" s="26">
        <v>0</v>
      </c>
      <c r="M127" s="26">
        <v>0</v>
      </c>
      <c r="N127" s="26">
        <v>0</v>
      </c>
      <c r="O127" s="26">
        <v>200</v>
      </c>
      <c r="P127" s="26">
        <v>0</v>
      </c>
      <c r="Q127" s="26">
        <v>3599.45</v>
      </c>
      <c r="R127" s="26">
        <f>+SUM(H127:P127)</f>
        <v>7282.65</v>
      </c>
      <c r="S127" s="26">
        <f>SUM(G127+Q127-R127)</f>
        <v>56316.799999999996</v>
      </c>
    </row>
    <row r="128" spans="1:19" s="23" customFormat="1" ht="12" x14ac:dyDescent="0.2">
      <c r="A128" s="19">
        <v>115</v>
      </c>
      <c r="B128" s="24" t="s">
        <v>88</v>
      </c>
      <c r="C128" s="24" t="s">
        <v>10</v>
      </c>
      <c r="D128" s="25" t="s">
        <v>116</v>
      </c>
      <c r="E128" s="25" t="s">
        <v>125</v>
      </c>
      <c r="F128" s="26" t="s">
        <v>224</v>
      </c>
      <c r="G128" s="64">
        <v>95000</v>
      </c>
      <c r="H128" s="26">
        <v>10929.31</v>
      </c>
      <c r="I128" s="26">
        <v>50</v>
      </c>
      <c r="J128" s="26">
        <f>+G128*2.87%</f>
        <v>2726.5</v>
      </c>
      <c r="K128" s="26">
        <f>+G128*3.04%</f>
        <v>2888</v>
      </c>
      <c r="L128" s="26">
        <v>3500.03</v>
      </c>
      <c r="M128" s="26">
        <v>0</v>
      </c>
      <c r="N128" s="26">
        <v>0</v>
      </c>
      <c r="O128" s="26">
        <v>200</v>
      </c>
      <c r="P128" s="26">
        <v>0</v>
      </c>
      <c r="Q128" s="26">
        <v>0</v>
      </c>
      <c r="R128" s="26">
        <f>+SUM(H128:P128)</f>
        <v>20293.839999999997</v>
      </c>
      <c r="S128" s="26">
        <f>SUM(G128+Q128-R128)</f>
        <v>74706.16</v>
      </c>
    </row>
    <row r="129" spans="1:19" s="23" customFormat="1" ht="12" x14ac:dyDescent="0.2">
      <c r="A129" s="19">
        <v>116</v>
      </c>
      <c r="B129" s="24" t="s">
        <v>137</v>
      </c>
      <c r="C129" s="24" t="s">
        <v>274</v>
      </c>
      <c r="D129" s="25" t="s">
        <v>117</v>
      </c>
      <c r="E129" s="25" t="s">
        <v>125</v>
      </c>
      <c r="F129" s="26" t="s">
        <v>223</v>
      </c>
      <c r="G129" s="64">
        <v>90000</v>
      </c>
      <c r="H129" s="26">
        <v>9753.19</v>
      </c>
      <c r="I129" s="26">
        <v>50</v>
      </c>
      <c r="J129" s="26">
        <f>+G129*2.87%</f>
        <v>2583</v>
      </c>
      <c r="K129" s="26">
        <f>+G129*3.04%</f>
        <v>2736</v>
      </c>
      <c r="L129" s="26">
        <v>879.38</v>
      </c>
      <c r="M129" s="26">
        <v>0</v>
      </c>
      <c r="N129" s="26">
        <v>0</v>
      </c>
      <c r="O129" s="26">
        <v>200</v>
      </c>
      <c r="P129" s="26">
        <v>4000</v>
      </c>
      <c r="Q129" s="26">
        <v>0</v>
      </c>
      <c r="R129" s="26">
        <f>+SUM(H129:P129)</f>
        <v>20201.57</v>
      </c>
      <c r="S129" s="26">
        <f>SUM(G129+Q129-R129)</f>
        <v>69798.429999999993</v>
      </c>
    </row>
    <row r="130" spans="1:19" s="23" customFormat="1" ht="12" x14ac:dyDescent="0.2">
      <c r="A130" s="19">
        <v>117</v>
      </c>
      <c r="B130" s="24" t="s">
        <v>52</v>
      </c>
      <c r="C130" s="24" t="s">
        <v>273</v>
      </c>
      <c r="D130" s="25" t="s">
        <v>116</v>
      </c>
      <c r="E130" s="25" t="s">
        <v>125</v>
      </c>
      <c r="F130" s="26" t="s">
        <v>223</v>
      </c>
      <c r="G130" s="26">
        <v>70000</v>
      </c>
      <c r="H130" s="26">
        <v>5368.45</v>
      </c>
      <c r="I130" s="26">
        <v>90</v>
      </c>
      <c r="J130" s="26">
        <f>+G130*2.87%</f>
        <v>2009</v>
      </c>
      <c r="K130" s="63">
        <f>+G130*3.04%</f>
        <v>2128</v>
      </c>
      <c r="L130" s="26">
        <v>0</v>
      </c>
      <c r="M130" s="65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f>+SUM(H130:P130)</f>
        <v>9595.4500000000007</v>
      </c>
      <c r="S130" s="26">
        <f>SUM(G130+Q130-R130)</f>
        <v>60404.55</v>
      </c>
    </row>
    <row r="131" spans="1:19" s="23" customFormat="1" ht="12" x14ac:dyDescent="0.2">
      <c r="A131" s="19">
        <v>118</v>
      </c>
      <c r="B131" s="24" t="s">
        <v>140</v>
      </c>
      <c r="C131" s="24" t="s">
        <v>152</v>
      </c>
      <c r="D131" s="25" t="s">
        <v>117</v>
      </c>
      <c r="E131" s="25" t="s">
        <v>125</v>
      </c>
      <c r="F131" s="26" t="s">
        <v>223</v>
      </c>
      <c r="G131" s="64">
        <v>55000</v>
      </c>
      <c r="H131" s="26">
        <v>2559.6799999999998</v>
      </c>
      <c r="I131" s="26">
        <v>50</v>
      </c>
      <c r="J131" s="26">
        <f>+G131*2.87%</f>
        <v>1578.5</v>
      </c>
      <c r="K131" s="26">
        <f>+G131*3.04%</f>
        <v>1672</v>
      </c>
      <c r="L131" s="26">
        <v>0</v>
      </c>
      <c r="M131" s="26">
        <v>0</v>
      </c>
      <c r="N131" s="26">
        <v>0</v>
      </c>
      <c r="O131" s="26">
        <v>200</v>
      </c>
      <c r="P131" s="26">
        <v>4515.7700000000004</v>
      </c>
      <c r="Q131" s="26">
        <v>0</v>
      </c>
      <c r="R131" s="26">
        <f>+SUM(H131:P131)</f>
        <v>10575.95</v>
      </c>
      <c r="S131" s="26">
        <f>SUM(G131+Q131-R131)</f>
        <v>44424.05</v>
      </c>
    </row>
    <row r="132" spans="1:19" s="23" customFormat="1" ht="12" x14ac:dyDescent="0.2">
      <c r="A132" s="19">
        <v>119</v>
      </c>
      <c r="B132" s="24" t="s">
        <v>166</v>
      </c>
      <c r="C132" s="24" t="s">
        <v>152</v>
      </c>
      <c r="D132" s="25" t="s">
        <v>117</v>
      </c>
      <c r="E132" s="25" t="s">
        <v>125</v>
      </c>
      <c r="F132" s="26" t="s">
        <v>223</v>
      </c>
      <c r="G132" s="26">
        <v>55000</v>
      </c>
      <c r="H132" s="26">
        <v>2559.6799999999998</v>
      </c>
      <c r="I132" s="26">
        <v>50</v>
      </c>
      <c r="J132" s="26">
        <f>+G132*2.87%</f>
        <v>1578.5</v>
      </c>
      <c r="K132" s="26">
        <f>+G132*3.04%</f>
        <v>1672</v>
      </c>
      <c r="L132" s="26">
        <v>0</v>
      </c>
      <c r="M132" s="26">
        <v>0</v>
      </c>
      <c r="N132" s="26">
        <v>0</v>
      </c>
      <c r="O132" s="26">
        <v>200</v>
      </c>
      <c r="P132" s="26">
        <v>5168.68</v>
      </c>
      <c r="Q132" s="26">
        <v>0</v>
      </c>
      <c r="R132" s="26">
        <f>+SUM(H132:P132)</f>
        <v>11228.86</v>
      </c>
      <c r="S132" s="26">
        <f>SUM(G132+Q132-R132)</f>
        <v>43771.14</v>
      </c>
    </row>
    <row r="133" spans="1:19" s="23" customFormat="1" ht="12" x14ac:dyDescent="0.2">
      <c r="A133" s="19">
        <v>120</v>
      </c>
      <c r="B133" s="24" t="s">
        <v>201</v>
      </c>
      <c r="C133" s="24" t="s">
        <v>87</v>
      </c>
      <c r="D133" s="25" t="s">
        <v>117</v>
      </c>
      <c r="E133" s="25" t="s">
        <v>125</v>
      </c>
      <c r="F133" s="26" t="s">
        <v>224</v>
      </c>
      <c r="G133" s="64">
        <v>38000</v>
      </c>
      <c r="H133" s="26">
        <v>160.38</v>
      </c>
      <c r="I133" s="26">
        <v>50</v>
      </c>
      <c r="J133" s="26">
        <f>+G133*2.87%</f>
        <v>1090.5999999999999</v>
      </c>
      <c r="K133" s="63">
        <f>+G133*3.04%</f>
        <v>1155.2</v>
      </c>
      <c r="L133" s="26">
        <v>0</v>
      </c>
      <c r="M133" s="65">
        <v>0</v>
      </c>
      <c r="N133" s="26">
        <v>0</v>
      </c>
      <c r="O133" s="26">
        <v>200</v>
      </c>
      <c r="P133" s="26">
        <v>5295.1900000000005</v>
      </c>
      <c r="Q133" s="26">
        <v>0</v>
      </c>
      <c r="R133" s="26">
        <f>+SUM(H133:P133)</f>
        <v>7951.3700000000008</v>
      </c>
      <c r="S133" s="26">
        <f>SUM(G133+Q133-R133)</f>
        <v>30048.629999999997</v>
      </c>
    </row>
    <row r="134" spans="1:19" s="23" customFormat="1" ht="12" x14ac:dyDescent="0.2">
      <c r="A134" s="19">
        <v>121</v>
      </c>
      <c r="B134" s="24" t="s">
        <v>192</v>
      </c>
      <c r="C134" s="24" t="s">
        <v>87</v>
      </c>
      <c r="D134" s="25" t="s">
        <v>117</v>
      </c>
      <c r="E134" s="25" t="s">
        <v>125</v>
      </c>
      <c r="F134" s="26" t="s">
        <v>224</v>
      </c>
      <c r="G134" s="64">
        <v>32000</v>
      </c>
      <c r="H134" s="26">
        <v>0</v>
      </c>
      <c r="I134" s="26">
        <v>50</v>
      </c>
      <c r="J134" s="26">
        <f>+G134*2.87%</f>
        <v>918.4</v>
      </c>
      <c r="K134" s="63">
        <f>+G134*3.04%</f>
        <v>972.8</v>
      </c>
      <c r="L134" s="26">
        <v>0</v>
      </c>
      <c r="M134" s="26">
        <v>0</v>
      </c>
      <c r="N134" s="26">
        <v>0</v>
      </c>
      <c r="O134" s="26">
        <v>0</v>
      </c>
      <c r="P134" s="26">
        <v>13425.62</v>
      </c>
      <c r="Q134" s="26">
        <v>0</v>
      </c>
      <c r="R134" s="26">
        <f>+SUM(H134:P134)</f>
        <v>15366.82</v>
      </c>
      <c r="S134" s="26">
        <f>SUM(G134+Q134-R134)</f>
        <v>16633.18</v>
      </c>
    </row>
    <row r="135" spans="1:19" s="23" customFormat="1" ht="12" x14ac:dyDescent="0.2">
      <c r="A135" s="19">
        <v>122</v>
      </c>
      <c r="B135" s="27" t="s">
        <v>286</v>
      </c>
      <c r="C135" s="24" t="s">
        <v>87</v>
      </c>
      <c r="D135" s="25" t="s">
        <v>117</v>
      </c>
      <c r="E135" s="25" t="s">
        <v>125</v>
      </c>
      <c r="F135" s="26" t="s">
        <v>223</v>
      </c>
      <c r="G135" s="64">
        <v>35000</v>
      </c>
      <c r="H135" s="26">
        <v>0</v>
      </c>
      <c r="I135" s="26">
        <v>50</v>
      </c>
      <c r="J135" s="26">
        <f>+G135*2.87%</f>
        <v>1004.5</v>
      </c>
      <c r="K135" s="63">
        <f>+G135*3.04%</f>
        <v>1064</v>
      </c>
      <c r="L135" s="26">
        <v>0</v>
      </c>
      <c r="M135" s="26">
        <v>0</v>
      </c>
      <c r="N135" s="26">
        <v>0</v>
      </c>
      <c r="O135" s="26">
        <v>200</v>
      </c>
      <c r="P135" s="26">
        <v>0</v>
      </c>
      <c r="Q135" s="26">
        <v>2361.13</v>
      </c>
      <c r="R135" s="26">
        <f>+SUM(H135:P135)</f>
        <v>2318.5</v>
      </c>
      <c r="S135" s="26">
        <f>SUM(G135+Q135-R135)</f>
        <v>35042.629999999997</v>
      </c>
    </row>
    <row r="136" spans="1:19" s="23" customFormat="1" ht="12" x14ac:dyDescent="0.2">
      <c r="A136" s="19">
        <v>123</v>
      </c>
      <c r="B136" s="24" t="s">
        <v>150</v>
      </c>
      <c r="C136" s="24" t="s">
        <v>241</v>
      </c>
      <c r="D136" s="25" t="s">
        <v>117</v>
      </c>
      <c r="E136" s="25" t="s">
        <v>125</v>
      </c>
      <c r="F136" s="26" t="s">
        <v>224</v>
      </c>
      <c r="G136" s="26">
        <v>42000</v>
      </c>
      <c r="H136" s="26">
        <v>724.92</v>
      </c>
      <c r="I136" s="26">
        <v>50</v>
      </c>
      <c r="J136" s="26">
        <f>+G136*2.87%</f>
        <v>1205.4000000000001</v>
      </c>
      <c r="K136" s="26">
        <f>+G136*3.04%</f>
        <v>1276.8</v>
      </c>
      <c r="L136" s="26">
        <v>0</v>
      </c>
      <c r="M136" s="26">
        <v>0</v>
      </c>
      <c r="N136" s="26">
        <v>0</v>
      </c>
      <c r="O136" s="26">
        <v>200</v>
      </c>
      <c r="P136" s="26">
        <v>5026.8999999999996</v>
      </c>
      <c r="Q136" s="26">
        <v>0</v>
      </c>
      <c r="R136" s="26">
        <f>+SUM(H136:P136)</f>
        <v>8484.02</v>
      </c>
      <c r="S136" s="26">
        <f>SUM(G136+Q136-R136)</f>
        <v>33515.979999999996</v>
      </c>
    </row>
    <row r="137" spans="1:19" s="23" customFormat="1" ht="12" x14ac:dyDescent="0.2">
      <c r="A137" s="19">
        <v>124</v>
      </c>
      <c r="B137" s="24" t="s">
        <v>18</v>
      </c>
      <c r="C137" s="24" t="s">
        <v>123</v>
      </c>
      <c r="D137" s="25" t="s">
        <v>117</v>
      </c>
      <c r="E137" s="25" t="s">
        <v>125</v>
      </c>
      <c r="F137" s="26" t="s">
        <v>223</v>
      </c>
      <c r="G137" s="26">
        <v>37739.800000000003</v>
      </c>
      <c r="H137" s="26">
        <v>123.66</v>
      </c>
      <c r="I137" s="26">
        <v>50</v>
      </c>
      <c r="J137" s="26">
        <f>+G137*2.87%</f>
        <v>1083.1322600000001</v>
      </c>
      <c r="K137" s="63">
        <f>+G137*3.04%</f>
        <v>1147.2899200000002</v>
      </c>
      <c r="L137" s="26">
        <v>0</v>
      </c>
      <c r="M137" s="26">
        <v>0</v>
      </c>
      <c r="N137" s="26">
        <v>0</v>
      </c>
      <c r="O137" s="26">
        <v>200</v>
      </c>
      <c r="P137" s="26">
        <v>2000</v>
      </c>
      <c r="Q137" s="26">
        <v>12737.4</v>
      </c>
      <c r="R137" s="26">
        <f>+SUM(H137:P137)</f>
        <v>4604.0821800000003</v>
      </c>
      <c r="S137" s="26">
        <f>SUM(G137+Q137-R137)</f>
        <v>45873.117820000007</v>
      </c>
    </row>
    <row r="138" spans="1:19" s="23" customFormat="1" ht="12" x14ac:dyDescent="0.2">
      <c r="A138" s="19">
        <v>125</v>
      </c>
      <c r="B138" s="24" t="s">
        <v>25</v>
      </c>
      <c r="C138" s="24" t="s">
        <v>123</v>
      </c>
      <c r="D138" s="25" t="s">
        <v>117</v>
      </c>
      <c r="E138" s="25" t="s">
        <v>125</v>
      </c>
      <c r="F138" s="26" t="s">
        <v>223</v>
      </c>
      <c r="G138" s="26">
        <v>22060.5</v>
      </c>
      <c r="H138" s="26">
        <v>0</v>
      </c>
      <c r="I138" s="26">
        <v>290</v>
      </c>
      <c r="J138" s="26">
        <f>+G138*2.87%</f>
        <v>633.13634999999999</v>
      </c>
      <c r="K138" s="63">
        <f>+G138*3.04%</f>
        <v>670.63919999999996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f>+SUM(H138:P138)</f>
        <v>1593.7755499999998</v>
      </c>
      <c r="S138" s="26">
        <f>SUM(G138+Q138-R138)</f>
        <v>20466.724450000002</v>
      </c>
    </row>
    <row r="139" spans="1:19" s="23" customFormat="1" ht="12" x14ac:dyDescent="0.2">
      <c r="A139" s="19">
        <v>126</v>
      </c>
      <c r="B139" s="24" t="s">
        <v>65</v>
      </c>
      <c r="C139" s="24" t="s">
        <v>123</v>
      </c>
      <c r="D139" s="25" t="s">
        <v>117</v>
      </c>
      <c r="E139" s="25" t="s">
        <v>125</v>
      </c>
      <c r="F139" s="26" t="s">
        <v>223</v>
      </c>
      <c r="G139" s="26">
        <v>25000</v>
      </c>
      <c r="H139" s="26">
        <v>0</v>
      </c>
      <c r="I139" s="26">
        <v>50</v>
      </c>
      <c r="J139" s="26">
        <f>+G139*2.87%</f>
        <v>717.5</v>
      </c>
      <c r="K139" s="63">
        <f>+G139*3.04%</f>
        <v>760</v>
      </c>
      <c r="L139" s="26">
        <v>0</v>
      </c>
      <c r="M139" s="26">
        <v>0</v>
      </c>
      <c r="N139" s="26">
        <v>0</v>
      </c>
      <c r="O139" s="26">
        <v>200</v>
      </c>
      <c r="P139" s="26">
        <v>0</v>
      </c>
      <c r="Q139" s="26">
        <v>2277.77</v>
      </c>
      <c r="R139" s="26">
        <f>+SUM(H139:P139)</f>
        <v>1727.5</v>
      </c>
      <c r="S139" s="26">
        <f>SUM(G139+Q139-R139)</f>
        <v>25550.27</v>
      </c>
    </row>
    <row r="140" spans="1:19" s="23" customFormat="1" ht="12" x14ac:dyDescent="0.2">
      <c r="A140" s="19">
        <v>127</v>
      </c>
      <c r="B140" s="24" t="s">
        <v>68</v>
      </c>
      <c r="C140" s="24" t="s">
        <v>123</v>
      </c>
      <c r="D140" s="25" t="s">
        <v>117</v>
      </c>
      <c r="E140" s="25" t="s">
        <v>125</v>
      </c>
      <c r="F140" s="26" t="s">
        <v>223</v>
      </c>
      <c r="G140" s="26">
        <v>25000</v>
      </c>
      <c r="H140" s="26">
        <v>0</v>
      </c>
      <c r="I140" s="26">
        <v>50</v>
      </c>
      <c r="J140" s="26">
        <f>+G140*2.87%</f>
        <v>717.5</v>
      </c>
      <c r="K140" s="63">
        <f>+G140*3.04%</f>
        <v>760</v>
      </c>
      <c r="L140" s="26">
        <v>0</v>
      </c>
      <c r="M140" s="65">
        <v>0</v>
      </c>
      <c r="N140" s="26">
        <v>0</v>
      </c>
      <c r="O140" s="26">
        <v>200</v>
      </c>
      <c r="P140" s="26">
        <v>4639.55</v>
      </c>
      <c r="Q140" s="26">
        <v>4743.0200000000004</v>
      </c>
      <c r="R140" s="26">
        <f>+SUM(H140:P140)</f>
        <v>6367.05</v>
      </c>
      <c r="S140" s="26">
        <f>SUM(G140+Q140-R140)</f>
        <v>23375.97</v>
      </c>
    </row>
    <row r="141" spans="1:19" s="23" customFormat="1" ht="12" x14ac:dyDescent="0.2">
      <c r="A141" s="19">
        <v>128</v>
      </c>
      <c r="B141" s="24" t="s">
        <v>70</v>
      </c>
      <c r="C141" s="24" t="s">
        <v>123</v>
      </c>
      <c r="D141" s="25" t="s">
        <v>117</v>
      </c>
      <c r="E141" s="25" t="s">
        <v>125</v>
      </c>
      <c r="F141" s="26" t="s">
        <v>223</v>
      </c>
      <c r="G141" s="26">
        <v>32320</v>
      </c>
      <c r="H141" s="26">
        <v>0</v>
      </c>
      <c r="I141" s="26">
        <v>50</v>
      </c>
      <c r="J141" s="26">
        <f>+G141*2.87%</f>
        <v>927.58399999999995</v>
      </c>
      <c r="K141" s="63">
        <f>+G141*3.04%</f>
        <v>982.52800000000002</v>
      </c>
      <c r="L141" s="26">
        <v>879.38</v>
      </c>
      <c r="M141" s="26">
        <v>0</v>
      </c>
      <c r="N141" s="26">
        <v>4980.42</v>
      </c>
      <c r="O141" s="26">
        <v>0</v>
      </c>
      <c r="P141" s="26">
        <v>5795.1900000000005</v>
      </c>
      <c r="Q141" s="26">
        <v>521.08000000000004</v>
      </c>
      <c r="R141" s="26">
        <f>+SUM(H141:P141)</f>
        <v>13615.102000000001</v>
      </c>
      <c r="S141" s="26">
        <f>SUM(G141+Q141-R141)</f>
        <v>19225.978000000003</v>
      </c>
    </row>
    <row r="142" spans="1:19" s="23" customFormat="1" ht="12" x14ac:dyDescent="0.2">
      <c r="A142" s="19">
        <v>129</v>
      </c>
      <c r="B142" s="24" t="s">
        <v>85</v>
      </c>
      <c r="C142" s="24" t="s">
        <v>123</v>
      </c>
      <c r="D142" s="25" t="s">
        <v>117</v>
      </c>
      <c r="E142" s="25" t="s">
        <v>125</v>
      </c>
      <c r="F142" s="26" t="s">
        <v>223</v>
      </c>
      <c r="G142" s="64">
        <v>31500</v>
      </c>
      <c r="H142" s="26">
        <v>0</v>
      </c>
      <c r="I142" s="26">
        <v>90</v>
      </c>
      <c r="J142" s="26">
        <f>+G142*2.87%</f>
        <v>904.05</v>
      </c>
      <c r="K142" s="63">
        <f>+G142*3.04%</f>
        <v>957.6</v>
      </c>
      <c r="L142" s="26">
        <v>1094.8525</v>
      </c>
      <c r="M142" s="26">
        <v>0</v>
      </c>
      <c r="N142" s="26">
        <v>0</v>
      </c>
      <c r="O142" s="26">
        <v>200</v>
      </c>
      <c r="P142" s="26">
        <v>6279.48</v>
      </c>
      <c r="Q142" s="26">
        <v>9652.9599999999991</v>
      </c>
      <c r="R142" s="26">
        <f>+SUM(H142:P142)</f>
        <v>9525.9825000000001</v>
      </c>
      <c r="S142" s="26">
        <f>SUM(G142+Q142-R142)</f>
        <v>31626.977500000001</v>
      </c>
    </row>
    <row r="143" spans="1:19" s="23" customFormat="1" ht="12" x14ac:dyDescent="0.2">
      <c r="A143" s="19">
        <v>130</v>
      </c>
      <c r="B143" s="24" t="s">
        <v>168</v>
      </c>
      <c r="C143" s="24" t="s">
        <v>123</v>
      </c>
      <c r="D143" s="25" t="s">
        <v>117</v>
      </c>
      <c r="E143" s="25" t="s">
        <v>125</v>
      </c>
      <c r="F143" s="26" t="s">
        <v>223</v>
      </c>
      <c r="G143" s="64">
        <v>25000</v>
      </c>
      <c r="H143" s="26">
        <v>0</v>
      </c>
      <c r="I143" s="26">
        <v>50</v>
      </c>
      <c r="J143" s="26">
        <f>+G143*2.87%</f>
        <v>717.5</v>
      </c>
      <c r="K143" s="63">
        <f>+G143*3.04%</f>
        <v>760</v>
      </c>
      <c r="L143" s="26">
        <v>0</v>
      </c>
      <c r="M143" s="26">
        <v>0</v>
      </c>
      <c r="N143" s="26">
        <v>0</v>
      </c>
      <c r="O143" s="26">
        <v>0</v>
      </c>
      <c r="P143" s="26">
        <v>13039.310000000001</v>
      </c>
      <c r="Q143" s="26">
        <v>0</v>
      </c>
      <c r="R143" s="26">
        <f>+SUM(H143:P143)</f>
        <v>14566.810000000001</v>
      </c>
      <c r="S143" s="26">
        <f>SUM(G143+Q143-R143)</f>
        <v>10433.189999999999</v>
      </c>
    </row>
    <row r="144" spans="1:19" s="23" customFormat="1" ht="12" x14ac:dyDescent="0.2">
      <c r="A144" s="19">
        <v>131</v>
      </c>
      <c r="B144" s="24" t="s">
        <v>190</v>
      </c>
      <c r="C144" s="24" t="s">
        <v>123</v>
      </c>
      <c r="D144" s="25" t="s">
        <v>117</v>
      </c>
      <c r="E144" s="25" t="s">
        <v>125</v>
      </c>
      <c r="F144" s="26" t="s">
        <v>223</v>
      </c>
      <c r="G144" s="64">
        <v>10000</v>
      </c>
      <c r="H144" s="26">
        <v>0</v>
      </c>
      <c r="I144" s="26">
        <v>50</v>
      </c>
      <c r="J144" s="26">
        <f>+G144*2.87%</f>
        <v>287</v>
      </c>
      <c r="K144" s="63">
        <f>+G144*3.04%</f>
        <v>304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f>+SUM(H144:P144)</f>
        <v>641</v>
      </c>
      <c r="S144" s="26">
        <f>SUM(G144+Q144-R144)</f>
        <v>9359</v>
      </c>
    </row>
    <row r="145" spans="1:19" s="23" customFormat="1" ht="12" x14ac:dyDescent="0.2">
      <c r="A145" s="19">
        <v>132</v>
      </c>
      <c r="B145" s="24" t="s">
        <v>205</v>
      </c>
      <c r="C145" s="24" t="s">
        <v>123</v>
      </c>
      <c r="D145" s="25" t="s">
        <v>117</v>
      </c>
      <c r="E145" s="25" t="s">
        <v>125</v>
      </c>
      <c r="F145" s="26" t="s">
        <v>223</v>
      </c>
      <c r="G145" s="64">
        <v>25000</v>
      </c>
      <c r="H145" s="26">
        <v>0</v>
      </c>
      <c r="I145" s="26">
        <v>50</v>
      </c>
      <c r="J145" s="26">
        <f>+G145*2.87%</f>
        <v>717.5</v>
      </c>
      <c r="K145" s="63">
        <f>+G145*3.04%</f>
        <v>760</v>
      </c>
      <c r="L145" s="26">
        <v>0</v>
      </c>
      <c r="M145" s="65">
        <v>0</v>
      </c>
      <c r="N145" s="26">
        <v>0</v>
      </c>
      <c r="O145" s="26">
        <v>200</v>
      </c>
      <c r="P145" s="26">
        <v>5000</v>
      </c>
      <c r="Q145" s="26">
        <v>0</v>
      </c>
      <c r="R145" s="26">
        <f>+SUM(H145:P145)</f>
        <v>6727.5</v>
      </c>
      <c r="S145" s="26">
        <f>SUM(G145+Q145-R145)</f>
        <v>18272.5</v>
      </c>
    </row>
    <row r="146" spans="1:19" s="23" customFormat="1" ht="12" x14ac:dyDescent="0.2">
      <c r="A146" s="19">
        <v>133</v>
      </c>
      <c r="B146" s="24" t="s">
        <v>258</v>
      </c>
      <c r="C146" s="24" t="s">
        <v>123</v>
      </c>
      <c r="D146" s="25" t="s">
        <v>117</v>
      </c>
      <c r="E146" s="25" t="s">
        <v>125</v>
      </c>
      <c r="F146" s="26" t="s">
        <v>223</v>
      </c>
      <c r="G146" s="64">
        <v>25000</v>
      </c>
      <c r="H146" s="26">
        <v>0</v>
      </c>
      <c r="I146" s="26">
        <v>50</v>
      </c>
      <c r="J146" s="26">
        <f>+G146*2.87%</f>
        <v>717.5</v>
      </c>
      <c r="K146" s="63">
        <f>+G146*3.04%</f>
        <v>760</v>
      </c>
      <c r="L146" s="26">
        <v>0</v>
      </c>
      <c r="M146" s="26">
        <v>0</v>
      </c>
      <c r="N146" s="26">
        <v>0</v>
      </c>
      <c r="O146" s="26">
        <v>200</v>
      </c>
      <c r="P146" s="26">
        <v>0</v>
      </c>
      <c r="Q146" s="26">
        <v>0</v>
      </c>
      <c r="R146" s="26">
        <f>+SUM(H146:P146)</f>
        <v>1727.5</v>
      </c>
      <c r="S146" s="26">
        <f>SUM(G146+Q146-R146)</f>
        <v>23272.5</v>
      </c>
    </row>
    <row r="147" spans="1:19" s="23" customFormat="1" ht="12" x14ac:dyDescent="0.2">
      <c r="A147" s="19">
        <v>134</v>
      </c>
      <c r="B147" s="23" t="s">
        <v>288</v>
      </c>
      <c r="C147" s="24" t="s">
        <v>123</v>
      </c>
      <c r="D147" s="25" t="s">
        <v>117</v>
      </c>
      <c r="E147" s="25" t="s">
        <v>125</v>
      </c>
      <c r="F147" s="26" t="s">
        <v>223</v>
      </c>
      <c r="G147" s="64">
        <v>25000</v>
      </c>
      <c r="H147" s="26">
        <v>0</v>
      </c>
      <c r="I147" s="26">
        <v>50</v>
      </c>
      <c r="J147" s="26">
        <f>+G147*2.87%</f>
        <v>717.5</v>
      </c>
      <c r="K147" s="63">
        <f>+G147*3.04%</f>
        <v>760</v>
      </c>
      <c r="L147" s="26">
        <v>0</v>
      </c>
      <c r="M147" s="26">
        <v>0</v>
      </c>
      <c r="N147" s="65">
        <v>0</v>
      </c>
      <c r="O147" s="26">
        <v>200</v>
      </c>
      <c r="P147" s="26">
        <v>2500</v>
      </c>
      <c r="Q147" s="26">
        <v>0</v>
      </c>
      <c r="R147" s="26">
        <f>+SUM(H147:P147)</f>
        <v>4227.5</v>
      </c>
      <c r="S147" s="26">
        <f>SUM(G147+Q147-R147)</f>
        <v>20772.5</v>
      </c>
    </row>
    <row r="148" spans="1:19" s="23" customFormat="1" ht="12" x14ac:dyDescent="0.2">
      <c r="A148" s="19">
        <v>135</v>
      </c>
      <c r="B148" s="24" t="s">
        <v>54</v>
      </c>
      <c r="C148" s="24" t="s">
        <v>26</v>
      </c>
      <c r="D148" s="25" t="s">
        <v>117</v>
      </c>
      <c r="E148" s="25" t="s">
        <v>125</v>
      </c>
      <c r="F148" s="26" t="s">
        <v>224</v>
      </c>
      <c r="G148" s="26">
        <v>25000</v>
      </c>
      <c r="H148" s="26">
        <v>0</v>
      </c>
      <c r="I148" s="26">
        <v>130</v>
      </c>
      <c r="J148" s="26">
        <f>+G148*2.87%</f>
        <v>717.5</v>
      </c>
      <c r="K148" s="63">
        <f>+G148*3.04%</f>
        <v>760</v>
      </c>
      <c r="L148" s="26">
        <v>0</v>
      </c>
      <c r="M148" s="26">
        <v>1350.12</v>
      </c>
      <c r="N148" s="26">
        <v>0</v>
      </c>
      <c r="O148" s="26">
        <v>200</v>
      </c>
      <c r="P148" s="26">
        <v>0</v>
      </c>
      <c r="Q148" s="26">
        <v>0</v>
      </c>
      <c r="R148" s="26">
        <f>+SUM(H148:P148)</f>
        <v>3157.62</v>
      </c>
      <c r="S148" s="26">
        <f>SUM(G148+Q148-R148)</f>
        <v>21842.38</v>
      </c>
    </row>
    <row r="149" spans="1:19" s="23" customFormat="1" ht="12" x14ac:dyDescent="0.2">
      <c r="A149" s="19">
        <v>136</v>
      </c>
      <c r="B149" s="24" t="s">
        <v>66</v>
      </c>
      <c r="C149" s="24" t="s">
        <v>26</v>
      </c>
      <c r="D149" s="25" t="s">
        <v>117</v>
      </c>
      <c r="E149" s="25" t="s">
        <v>125</v>
      </c>
      <c r="F149" s="26" t="s">
        <v>224</v>
      </c>
      <c r="G149" s="26">
        <v>25000</v>
      </c>
      <c r="H149" s="26">
        <v>0</v>
      </c>
      <c r="I149" s="26">
        <v>50</v>
      </c>
      <c r="J149" s="26">
        <f>+G149*2.87%</f>
        <v>717.5</v>
      </c>
      <c r="K149" s="63">
        <f>+G149*3.04%</f>
        <v>760</v>
      </c>
      <c r="L149" s="26">
        <v>879.38</v>
      </c>
      <c r="M149" s="26">
        <v>0</v>
      </c>
      <c r="N149" s="26">
        <v>0</v>
      </c>
      <c r="O149" s="26">
        <v>200</v>
      </c>
      <c r="P149" s="26">
        <v>3801.16</v>
      </c>
      <c r="Q149" s="26">
        <v>0</v>
      </c>
      <c r="R149" s="26">
        <f>+SUM(H149:P149)</f>
        <v>6408.04</v>
      </c>
      <c r="S149" s="26">
        <f>SUM(G149+Q149-R149)</f>
        <v>18591.96</v>
      </c>
    </row>
    <row r="150" spans="1:19" s="23" customFormat="1" ht="12" x14ac:dyDescent="0.2">
      <c r="A150" s="19">
        <v>137</v>
      </c>
      <c r="B150" s="24" t="s">
        <v>72</v>
      </c>
      <c r="C150" s="24" t="s">
        <v>26</v>
      </c>
      <c r="D150" s="25" t="s">
        <v>117</v>
      </c>
      <c r="E150" s="25" t="s">
        <v>125</v>
      </c>
      <c r="F150" s="26" t="s">
        <v>224</v>
      </c>
      <c r="G150" s="26">
        <v>25000</v>
      </c>
      <c r="H150" s="26">
        <v>0</v>
      </c>
      <c r="I150" s="26">
        <v>50</v>
      </c>
      <c r="J150" s="26">
        <f>+G150*2.87%</f>
        <v>717.5</v>
      </c>
      <c r="K150" s="63">
        <f>+G150*3.04%</f>
        <v>760</v>
      </c>
      <c r="L150" s="26">
        <v>439.69</v>
      </c>
      <c r="M150" s="26">
        <v>0</v>
      </c>
      <c r="N150" s="26">
        <v>0</v>
      </c>
      <c r="O150" s="26">
        <v>200</v>
      </c>
      <c r="P150" s="26">
        <v>6606.15</v>
      </c>
      <c r="Q150" s="26">
        <v>0</v>
      </c>
      <c r="R150" s="26">
        <f>+SUM(H150:P150)</f>
        <v>8773.34</v>
      </c>
      <c r="S150" s="26">
        <f>SUM(G150+Q150-R150)</f>
        <v>16226.66</v>
      </c>
    </row>
    <row r="151" spans="1:19" s="23" customFormat="1" ht="12" x14ac:dyDescent="0.2">
      <c r="A151" s="19">
        <v>138</v>
      </c>
      <c r="B151" s="24" t="s">
        <v>108</v>
      </c>
      <c r="C151" s="24" t="s">
        <v>26</v>
      </c>
      <c r="D151" s="25" t="s">
        <v>117</v>
      </c>
      <c r="E151" s="25" t="s">
        <v>125</v>
      </c>
      <c r="F151" s="26" t="s">
        <v>224</v>
      </c>
      <c r="G151" s="64">
        <v>25000</v>
      </c>
      <c r="H151" s="26">
        <v>0</v>
      </c>
      <c r="I151" s="26">
        <v>50</v>
      </c>
      <c r="J151" s="26">
        <f>+G151*2.87%</f>
        <v>717.5</v>
      </c>
      <c r="K151" s="63">
        <f>+G151*3.04%</f>
        <v>760</v>
      </c>
      <c r="L151" s="26">
        <v>0</v>
      </c>
      <c r="M151" s="26">
        <v>0</v>
      </c>
      <c r="N151" s="26">
        <v>0</v>
      </c>
      <c r="O151" s="26">
        <v>0</v>
      </c>
      <c r="P151" s="26">
        <v>5695.6399999999994</v>
      </c>
      <c r="Q151" s="26">
        <v>0</v>
      </c>
      <c r="R151" s="26">
        <f>+SUM(H151:P151)</f>
        <v>7223.1399999999994</v>
      </c>
      <c r="S151" s="26">
        <f>SUM(G151+Q151-R151)</f>
        <v>17776.86</v>
      </c>
    </row>
    <row r="152" spans="1:19" s="23" customFormat="1" ht="12" x14ac:dyDescent="0.2">
      <c r="A152" s="19">
        <v>139</v>
      </c>
      <c r="B152" s="24" t="s">
        <v>182</v>
      </c>
      <c r="C152" s="24" t="s">
        <v>26</v>
      </c>
      <c r="D152" s="25" t="s">
        <v>117</v>
      </c>
      <c r="E152" s="25" t="s">
        <v>125</v>
      </c>
      <c r="F152" s="26" t="s">
        <v>224</v>
      </c>
      <c r="G152" s="64">
        <v>25000</v>
      </c>
      <c r="H152" s="26">
        <v>0</v>
      </c>
      <c r="I152" s="26">
        <v>50</v>
      </c>
      <c r="J152" s="26">
        <f>+G152*2.87%</f>
        <v>717.5</v>
      </c>
      <c r="K152" s="63">
        <f>+G152*3.04%</f>
        <v>760</v>
      </c>
      <c r="L152" s="26">
        <v>0</v>
      </c>
      <c r="M152" s="26">
        <v>0</v>
      </c>
      <c r="N152" s="26">
        <v>0</v>
      </c>
      <c r="O152" s="26">
        <v>200</v>
      </c>
      <c r="P152" s="26">
        <v>3317.32</v>
      </c>
      <c r="Q152" s="26">
        <v>0</v>
      </c>
      <c r="R152" s="26">
        <f>+SUM(H152:P152)</f>
        <v>5044.82</v>
      </c>
      <c r="S152" s="26">
        <f>SUM(G152+Q152-R152)</f>
        <v>19955.18</v>
      </c>
    </row>
    <row r="153" spans="1:19" s="23" customFormat="1" ht="12" x14ac:dyDescent="0.2">
      <c r="A153" s="19">
        <v>140</v>
      </c>
      <c r="B153" s="24" t="s">
        <v>174</v>
      </c>
      <c r="C153" s="24" t="s">
        <v>26</v>
      </c>
      <c r="D153" s="25" t="s">
        <v>117</v>
      </c>
      <c r="E153" s="25" t="s">
        <v>125</v>
      </c>
      <c r="F153" s="26" t="s">
        <v>224</v>
      </c>
      <c r="G153" s="64">
        <v>25000</v>
      </c>
      <c r="H153" s="26">
        <v>0</v>
      </c>
      <c r="I153" s="26">
        <v>50</v>
      </c>
      <c r="J153" s="26">
        <f>+G153*2.87%</f>
        <v>717.5</v>
      </c>
      <c r="K153" s="63">
        <f>+G153*3.04%</f>
        <v>760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v>0</v>
      </c>
      <c r="R153" s="26">
        <f>+SUM(H153:P153)</f>
        <v>1527.5</v>
      </c>
      <c r="S153" s="26">
        <f>SUM(G153+Q153-R153)</f>
        <v>23472.5</v>
      </c>
    </row>
    <row r="154" spans="1:19" s="23" customFormat="1" ht="12" x14ac:dyDescent="0.2">
      <c r="A154" s="19">
        <v>141</v>
      </c>
      <c r="B154" s="24" t="s">
        <v>175</v>
      </c>
      <c r="C154" s="24" t="s">
        <v>26</v>
      </c>
      <c r="D154" s="25" t="s">
        <v>117</v>
      </c>
      <c r="E154" s="25" t="s">
        <v>125</v>
      </c>
      <c r="F154" s="26" t="s">
        <v>224</v>
      </c>
      <c r="G154" s="64">
        <v>25000</v>
      </c>
      <c r="H154" s="26">
        <v>0</v>
      </c>
      <c r="I154" s="26">
        <v>50</v>
      </c>
      <c r="J154" s="26">
        <f>+G154*2.87%</f>
        <v>717.5</v>
      </c>
      <c r="K154" s="63">
        <f>+G154*3.04%</f>
        <v>760</v>
      </c>
      <c r="L154" s="26">
        <v>0</v>
      </c>
      <c r="M154" s="26">
        <v>0</v>
      </c>
      <c r="N154" s="26">
        <v>0</v>
      </c>
      <c r="O154" s="26">
        <v>200</v>
      </c>
      <c r="P154" s="26">
        <v>6152.34</v>
      </c>
      <c r="Q154" s="26">
        <v>0</v>
      </c>
      <c r="R154" s="26">
        <f>+SUM(H154:P154)</f>
        <v>7879.84</v>
      </c>
      <c r="S154" s="26">
        <f>SUM(G154+Q154-R154)</f>
        <v>17120.16</v>
      </c>
    </row>
    <row r="155" spans="1:19" s="23" customFormat="1" ht="12" x14ac:dyDescent="0.2">
      <c r="A155" s="19">
        <v>142</v>
      </c>
      <c r="B155" s="24" t="s">
        <v>186</v>
      </c>
      <c r="C155" s="24" t="s">
        <v>26</v>
      </c>
      <c r="D155" s="25" t="s">
        <v>117</v>
      </c>
      <c r="E155" s="25" t="s">
        <v>125</v>
      </c>
      <c r="F155" s="26" t="s">
        <v>224</v>
      </c>
      <c r="G155" s="64">
        <v>25000</v>
      </c>
      <c r="H155" s="26">
        <v>0</v>
      </c>
      <c r="I155" s="26">
        <v>50</v>
      </c>
      <c r="J155" s="26">
        <f>+G155*2.87%</f>
        <v>717.5</v>
      </c>
      <c r="K155" s="63">
        <f>+G155*3.04%</f>
        <v>760</v>
      </c>
      <c r="L155" s="26">
        <v>0</v>
      </c>
      <c r="M155" s="26">
        <v>0</v>
      </c>
      <c r="N155" s="26">
        <v>0</v>
      </c>
      <c r="O155" s="26">
        <v>200</v>
      </c>
      <c r="P155" s="26">
        <v>4790.32</v>
      </c>
      <c r="Q155" s="26">
        <v>0</v>
      </c>
      <c r="R155" s="26">
        <f>+SUM(H155:P155)</f>
        <v>6517.82</v>
      </c>
      <c r="S155" s="26">
        <f>SUM(G155+Q155-R155)</f>
        <v>18482.18</v>
      </c>
    </row>
    <row r="156" spans="1:19" s="23" customFormat="1" ht="12" x14ac:dyDescent="0.2">
      <c r="A156" s="19">
        <v>143</v>
      </c>
      <c r="B156" s="24" t="s">
        <v>207</v>
      </c>
      <c r="C156" s="24" t="s">
        <v>26</v>
      </c>
      <c r="D156" s="25" t="s">
        <v>117</v>
      </c>
      <c r="E156" s="25" t="s">
        <v>125</v>
      </c>
      <c r="F156" s="26" t="s">
        <v>224</v>
      </c>
      <c r="G156" s="64">
        <v>25000</v>
      </c>
      <c r="H156" s="26">
        <v>0</v>
      </c>
      <c r="I156" s="26">
        <v>50</v>
      </c>
      <c r="J156" s="26">
        <f>+G156*2.87%</f>
        <v>717.5</v>
      </c>
      <c r="K156" s="63">
        <f>+G156*3.04%</f>
        <v>760</v>
      </c>
      <c r="L156" s="26">
        <v>1310.325</v>
      </c>
      <c r="M156" s="26">
        <v>0</v>
      </c>
      <c r="N156" s="26">
        <v>0</v>
      </c>
      <c r="O156" s="26">
        <v>200</v>
      </c>
      <c r="P156" s="26">
        <v>1500</v>
      </c>
      <c r="Q156" s="26">
        <v>0</v>
      </c>
      <c r="R156" s="26">
        <f>+SUM(H156:P156)</f>
        <v>4537.8249999999998</v>
      </c>
      <c r="S156" s="26">
        <f>SUM(G156+Q156-R156)</f>
        <v>20462.174999999999</v>
      </c>
    </row>
    <row r="157" spans="1:19" s="23" customFormat="1" ht="12" x14ac:dyDescent="0.2">
      <c r="A157" s="19">
        <v>144</v>
      </c>
      <c r="B157" s="24" t="s">
        <v>259</v>
      </c>
      <c r="C157" s="24" t="s">
        <v>26</v>
      </c>
      <c r="D157" s="25" t="s">
        <v>117</v>
      </c>
      <c r="E157" s="25" t="s">
        <v>125</v>
      </c>
      <c r="F157" s="26" t="s">
        <v>224</v>
      </c>
      <c r="G157" s="64">
        <v>25000</v>
      </c>
      <c r="H157" s="26">
        <v>0</v>
      </c>
      <c r="I157" s="26">
        <v>50</v>
      </c>
      <c r="J157" s="26">
        <f>+G157*2.87%</f>
        <v>717.5</v>
      </c>
      <c r="K157" s="63">
        <f>+G157*3.04%</f>
        <v>760</v>
      </c>
      <c r="L157" s="26">
        <v>439.69</v>
      </c>
      <c r="M157" s="26">
        <v>0</v>
      </c>
      <c r="N157" s="26">
        <v>0</v>
      </c>
      <c r="O157" s="26">
        <v>200</v>
      </c>
      <c r="P157" s="26">
        <v>0</v>
      </c>
      <c r="Q157" s="26">
        <v>0</v>
      </c>
      <c r="R157" s="26">
        <f>+SUM(H157:P157)</f>
        <v>2167.19</v>
      </c>
      <c r="S157" s="26">
        <f>SUM(G157+Q157-R157)</f>
        <v>22832.81</v>
      </c>
    </row>
    <row r="158" spans="1:19" s="23" customFormat="1" ht="12" x14ac:dyDescent="0.2">
      <c r="A158" s="19">
        <v>145</v>
      </c>
      <c r="B158" s="24" t="s">
        <v>260</v>
      </c>
      <c r="C158" s="24" t="s">
        <v>26</v>
      </c>
      <c r="D158" s="25" t="s">
        <v>117</v>
      </c>
      <c r="E158" s="25" t="s">
        <v>125</v>
      </c>
      <c r="F158" s="26" t="s">
        <v>224</v>
      </c>
      <c r="G158" s="64">
        <v>25000</v>
      </c>
      <c r="H158" s="26">
        <v>0</v>
      </c>
      <c r="I158" s="26">
        <v>50</v>
      </c>
      <c r="J158" s="26">
        <f>+G158*2.87%</f>
        <v>717.5</v>
      </c>
      <c r="K158" s="63">
        <f>+G158*3.04%</f>
        <v>760</v>
      </c>
      <c r="L158" s="26">
        <v>0</v>
      </c>
      <c r="M158" s="26">
        <v>0</v>
      </c>
      <c r="N158" s="26">
        <v>0</v>
      </c>
      <c r="O158" s="26">
        <v>200</v>
      </c>
      <c r="P158" s="26">
        <v>4168.68</v>
      </c>
      <c r="Q158" s="26">
        <v>0</v>
      </c>
      <c r="R158" s="26">
        <f>+SUM(H158:P158)</f>
        <v>5896.18</v>
      </c>
      <c r="S158" s="26">
        <f>SUM(G158+Q158-R158)</f>
        <v>19103.82</v>
      </c>
    </row>
    <row r="159" spans="1:19" s="23" customFormat="1" ht="12" x14ac:dyDescent="0.2">
      <c r="A159" s="19">
        <v>146</v>
      </c>
      <c r="B159" s="24" t="s">
        <v>281</v>
      </c>
      <c r="C159" s="24" t="s">
        <v>26</v>
      </c>
      <c r="D159" s="25" t="s">
        <v>117</v>
      </c>
      <c r="E159" s="25" t="s">
        <v>125</v>
      </c>
      <c r="F159" s="26" t="s">
        <v>224</v>
      </c>
      <c r="G159" s="64">
        <v>25000</v>
      </c>
      <c r="H159" s="26">
        <v>0</v>
      </c>
      <c r="I159" s="26">
        <v>50</v>
      </c>
      <c r="J159" s="26">
        <f>+G159*2.87%</f>
        <v>717.5</v>
      </c>
      <c r="K159" s="63">
        <f>+G159*3.04%</f>
        <v>760</v>
      </c>
      <c r="L159" s="26">
        <v>0</v>
      </c>
      <c r="M159" s="26">
        <v>0</v>
      </c>
      <c r="N159" s="26">
        <v>0</v>
      </c>
      <c r="O159" s="26">
        <v>200</v>
      </c>
      <c r="P159" s="26">
        <v>3126.51</v>
      </c>
      <c r="Q159" s="26">
        <v>0</v>
      </c>
      <c r="R159" s="26">
        <f>+SUM(H159:P159)</f>
        <v>4854.01</v>
      </c>
      <c r="S159" s="26">
        <f>SUM(G159+Q159-R159)</f>
        <v>20145.989999999998</v>
      </c>
    </row>
    <row r="160" spans="1:19" s="23" customFormat="1" ht="12" x14ac:dyDescent="0.2">
      <c r="A160" s="19">
        <v>147</v>
      </c>
      <c r="B160" s="24" t="s">
        <v>313</v>
      </c>
      <c r="C160" s="24" t="s">
        <v>26</v>
      </c>
      <c r="D160" s="25" t="s">
        <v>117</v>
      </c>
      <c r="E160" s="25" t="s">
        <v>125</v>
      </c>
      <c r="F160" s="26" t="s">
        <v>224</v>
      </c>
      <c r="G160" s="64">
        <v>25000</v>
      </c>
      <c r="H160" s="26">
        <v>0</v>
      </c>
      <c r="I160" s="26">
        <v>50</v>
      </c>
      <c r="J160" s="26">
        <f>+G160*2.87%</f>
        <v>717.5</v>
      </c>
      <c r="K160" s="26">
        <f>+G160*3.04%</f>
        <v>760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f>+SUM(H160:P160)</f>
        <v>1527.5</v>
      </c>
      <c r="S160" s="26">
        <f>SUM(G160+Q160-R160)</f>
        <v>23472.5</v>
      </c>
    </row>
    <row r="161" spans="1:19" s="23" customFormat="1" ht="12" x14ac:dyDescent="0.2">
      <c r="A161" s="19">
        <v>148</v>
      </c>
      <c r="B161" s="24" t="s">
        <v>60</v>
      </c>
      <c r="C161" s="24" t="s">
        <v>61</v>
      </c>
      <c r="D161" s="25" t="s">
        <v>117</v>
      </c>
      <c r="E161" s="25" t="s">
        <v>125</v>
      </c>
      <c r="F161" s="26" t="s">
        <v>223</v>
      </c>
      <c r="G161" s="26">
        <v>25000</v>
      </c>
      <c r="H161" s="26">
        <v>0</v>
      </c>
      <c r="I161" s="26">
        <v>50</v>
      </c>
      <c r="J161" s="26">
        <f>+G161*2.87%</f>
        <v>717.5</v>
      </c>
      <c r="K161" s="63">
        <f>+G161*3.04%</f>
        <v>760</v>
      </c>
      <c r="L161" s="26">
        <v>0</v>
      </c>
      <c r="M161" s="26">
        <v>0</v>
      </c>
      <c r="N161" s="26">
        <v>0</v>
      </c>
      <c r="O161" s="26">
        <v>200</v>
      </c>
      <c r="P161" s="26">
        <v>500</v>
      </c>
      <c r="Q161" s="26">
        <v>0</v>
      </c>
      <c r="R161" s="26">
        <f>+SUM(H161:P161)</f>
        <v>2227.5</v>
      </c>
      <c r="S161" s="26">
        <f>SUM(G161+Q161-R161)</f>
        <v>22772.5</v>
      </c>
    </row>
    <row r="162" spans="1:19" s="23" customFormat="1" ht="12" x14ac:dyDescent="0.2">
      <c r="A162" s="19">
        <v>149</v>
      </c>
      <c r="B162" s="24" t="s">
        <v>78</v>
      </c>
      <c r="C162" s="24" t="s">
        <v>61</v>
      </c>
      <c r="D162" s="25" t="s">
        <v>117</v>
      </c>
      <c r="E162" s="25" t="s">
        <v>125</v>
      </c>
      <c r="F162" s="26" t="s">
        <v>223</v>
      </c>
      <c r="G162" s="64">
        <v>31500</v>
      </c>
      <c r="H162" s="26">
        <v>0</v>
      </c>
      <c r="I162" s="26">
        <v>50</v>
      </c>
      <c r="J162" s="26">
        <f>+G162*2.87%</f>
        <v>904.05</v>
      </c>
      <c r="K162" s="63">
        <f>+G162*3.04%</f>
        <v>957.6</v>
      </c>
      <c r="L162" s="26">
        <v>439.69</v>
      </c>
      <c r="M162" s="26">
        <v>1350.12</v>
      </c>
      <c r="N162" s="26">
        <v>0</v>
      </c>
      <c r="O162" s="26">
        <v>0</v>
      </c>
      <c r="P162" s="26">
        <v>0</v>
      </c>
      <c r="Q162" s="26">
        <v>0</v>
      </c>
      <c r="R162" s="26">
        <f>+SUM(H162:P162)</f>
        <v>3701.46</v>
      </c>
      <c r="S162" s="26">
        <f>SUM(G162+Q162-R162)</f>
        <v>27798.54</v>
      </c>
    </row>
    <row r="163" spans="1:19" s="23" customFormat="1" ht="12" x14ac:dyDescent="0.2">
      <c r="A163" s="19">
        <v>150</v>
      </c>
      <c r="B163" s="24" t="s">
        <v>146</v>
      </c>
      <c r="C163" s="24" t="s">
        <v>61</v>
      </c>
      <c r="D163" s="25" t="s">
        <v>117</v>
      </c>
      <c r="E163" s="25" t="s">
        <v>125</v>
      </c>
      <c r="F163" s="26" t="s">
        <v>223</v>
      </c>
      <c r="G163" s="64">
        <v>30000</v>
      </c>
      <c r="H163" s="26">
        <v>0</v>
      </c>
      <c r="I163" s="26">
        <v>50</v>
      </c>
      <c r="J163" s="26">
        <f>+G163*2.87%</f>
        <v>861</v>
      </c>
      <c r="K163" s="63">
        <f>+G163*3.04%</f>
        <v>912</v>
      </c>
      <c r="L163" s="26">
        <v>0</v>
      </c>
      <c r="M163" s="26">
        <v>0</v>
      </c>
      <c r="N163" s="26">
        <v>0</v>
      </c>
      <c r="O163" s="26">
        <v>200</v>
      </c>
      <c r="P163" s="26">
        <v>0</v>
      </c>
      <c r="Q163" s="26">
        <v>0</v>
      </c>
      <c r="R163" s="26">
        <f>+SUM(H163:P163)</f>
        <v>2023</v>
      </c>
      <c r="S163" s="26">
        <f>SUM(G163+Q163-R163)</f>
        <v>27977</v>
      </c>
    </row>
    <row r="164" spans="1:19" s="23" customFormat="1" ht="12" x14ac:dyDescent="0.2">
      <c r="A164" s="19">
        <v>151</v>
      </c>
      <c r="B164" s="24" t="s">
        <v>171</v>
      </c>
      <c r="C164" s="24" t="s">
        <v>61</v>
      </c>
      <c r="D164" s="25" t="s">
        <v>117</v>
      </c>
      <c r="E164" s="25" t="s">
        <v>125</v>
      </c>
      <c r="F164" s="26" t="s">
        <v>223</v>
      </c>
      <c r="G164" s="64">
        <v>25000</v>
      </c>
      <c r="H164" s="26">
        <v>0</v>
      </c>
      <c r="I164" s="26">
        <v>50</v>
      </c>
      <c r="J164" s="26">
        <f>+G164*2.87%</f>
        <v>717.5</v>
      </c>
      <c r="K164" s="63">
        <f>+G164*3.04%</f>
        <v>760</v>
      </c>
      <c r="L164" s="26">
        <v>0</v>
      </c>
      <c r="M164" s="26">
        <v>0</v>
      </c>
      <c r="N164" s="26">
        <v>0</v>
      </c>
      <c r="O164" s="26">
        <v>200</v>
      </c>
      <c r="P164" s="26">
        <v>5773.65</v>
      </c>
      <c r="Q164" s="26">
        <v>0</v>
      </c>
      <c r="R164" s="26">
        <f>+SUM(H164:P164)</f>
        <v>7501.15</v>
      </c>
      <c r="S164" s="26">
        <f>SUM(G164+Q164-R164)</f>
        <v>17498.849999999999</v>
      </c>
    </row>
    <row r="165" spans="1:19" s="23" customFormat="1" ht="12" x14ac:dyDescent="0.2">
      <c r="A165" s="19">
        <v>152</v>
      </c>
      <c r="B165" s="24" t="s">
        <v>183</v>
      </c>
      <c r="C165" s="24" t="s">
        <v>61</v>
      </c>
      <c r="D165" s="25" t="s">
        <v>117</v>
      </c>
      <c r="E165" s="25" t="s">
        <v>125</v>
      </c>
      <c r="F165" s="26" t="s">
        <v>223</v>
      </c>
      <c r="G165" s="64">
        <v>25000</v>
      </c>
      <c r="H165" s="26">
        <v>0</v>
      </c>
      <c r="I165" s="26">
        <v>50</v>
      </c>
      <c r="J165" s="26">
        <f>+G165*2.87%</f>
        <v>717.5</v>
      </c>
      <c r="K165" s="63">
        <f>+G165*3.04%</f>
        <v>760</v>
      </c>
      <c r="L165" s="26">
        <v>0</v>
      </c>
      <c r="M165" s="26">
        <v>0</v>
      </c>
      <c r="N165" s="26">
        <v>0</v>
      </c>
      <c r="O165" s="26">
        <v>200</v>
      </c>
      <c r="P165" s="26">
        <v>6847.78</v>
      </c>
      <c r="Q165" s="26">
        <v>0</v>
      </c>
      <c r="R165" s="26">
        <f>+SUM(H165:P165)</f>
        <v>8575.2799999999988</v>
      </c>
      <c r="S165" s="26">
        <f>SUM(G165+Q165-R165)</f>
        <v>16424.72</v>
      </c>
    </row>
    <row r="166" spans="1:19" s="23" customFormat="1" ht="12" x14ac:dyDescent="0.2">
      <c r="A166" s="19">
        <v>153</v>
      </c>
      <c r="B166" s="24" t="s">
        <v>184</v>
      </c>
      <c r="C166" s="24" t="s">
        <v>61</v>
      </c>
      <c r="D166" s="25" t="s">
        <v>117</v>
      </c>
      <c r="E166" s="25" t="s">
        <v>125</v>
      </c>
      <c r="F166" s="26" t="s">
        <v>223</v>
      </c>
      <c r="G166" s="64">
        <v>25000</v>
      </c>
      <c r="H166" s="26">
        <v>0</v>
      </c>
      <c r="I166" s="26">
        <v>50</v>
      </c>
      <c r="J166" s="26">
        <f>+G166*2.87%</f>
        <v>717.5</v>
      </c>
      <c r="K166" s="63">
        <f>+G166*3.04%</f>
        <v>760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f>+SUM(H166:P166)</f>
        <v>1527.5</v>
      </c>
      <c r="S166" s="26">
        <f>SUM(G166+Q166-R166)</f>
        <v>23472.5</v>
      </c>
    </row>
    <row r="167" spans="1:19" s="23" customFormat="1" ht="12" x14ac:dyDescent="0.2">
      <c r="A167" s="19">
        <v>154</v>
      </c>
      <c r="B167" s="24" t="s">
        <v>199</v>
      </c>
      <c r="C167" s="24" t="s">
        <v>61</v>
      </c>
      <c r="D167" s="25" t="s">
        <v>117</v>
      </c>
      <c r="E167" s="25" t="s">
        <v>125</v>
      </c>
      <c r="F167" s="26" t="s">
        <v>223</v>
      </c>
      <c r="G167" s="64">
        <v>25000</v>
      </c>
      <c r="H167" s="26">
        <v>0</v>
      </c>
      <c r="I167" s="26">
        <v>50</v>
      </c>
      <c r="J167" s="26">
        <f>+G167*2.87%</f>
        <v>717.5</v>
      </c>
      <c r="K167" s="63">
        <f>+G167*3.04%</f>
        <v>760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f>+SUM(H167:P167)</f>
        <v>1527.5</v>
      </c>
      <c r="S167" s="26">
        <f>SUM(G167+Q167-R167)</f>
        <v>23472.5</v>
      </c>
    </row>
    <row r="168" spans="1:19" s="23" customFormat="1" ht="12" x14ac:dyDescent="0.2">
      <c r="A168" s="19">
        <v>155</v>
      </c>
      <c r="B168" s="24" t="s">
        <v>287</v>
      </c>
      <c r="C168" s="24" t="s">
        <v>61</v>
      </c>
      <c r="D168" s="25" t="s">
        <v>117</v>
      </c>
      <c r="E168" s="25" t="s">
        <v>125</v>
      </c>
      <c r="F168" s="26" t="s">
        <v>223</v>
      </c>
      <c r="G168" s="64">
        <v>25000</v>
      </c>
      <c r="H168" s="26">
        <v>0</v>
      </c>
      <c r="I168" s="26">
        <v>50</v>
      </c>
      <c r="J168" s="26">
        <f>+G168*2.87%</f>
        <v>717.5</v>
      </c>
      <c r="K168" s="63">
        <f>+G168*3.04%</f>
        <v>760</v>
      </c>
      <c r="L168" s="26">
        <v>0</v>
      </c>
      <c r="M168" s="26">
        <v>0</v>
      </c>
      <c r="N168" s="26">
        <v>0</v>
      </c>
      <c r="O168" s="26">
        <v>0</v>
      </c>
      <c r="P168" s="26">
        <v>3371.26</v>
      </c>
      <c r="Q168" s="26">
        <v>0</v>
      </c>
      <c r="R168" s="26">
        <f>+SUM(H168:P168)</f>
        <v>4898.76</v>
      </c>
      <c r="S168" s="26">
        <f>SUM(G168+Q168-R168)</f>
        <v>20101.239999999998</v>
      </c>
    </row>
    <row r="169" spans="1:19" s="23" customFormat="1" ht="12" x14ac:dyDescent="0.2">
      <c r="A169" s="33">
        <v>156</v>
      </c>
      <c r="B169" s="24" t="s">
        <v>261</v>
      </c>
      <c r="C169" s="24" t="s">
        <v>61</v>
      </c>
      <c r="D169" s="25" t="s">
        <v>117</v>
      </c>
      <c r="E169" s="25" t="s">
        <v>125</v>
      </c>
      <c r="F169" s="26" t="s">
        <v>223</v>
      </c>
      <c r="G169" s="64">
        <v>25000</v>
      </c>
      <c r="H169" s="26">
        <v>0</v>
      </c>
      <c r="I169" s="26">
        <v>50</v>
      </c>
      <c r="J169" s="26">
        <f>+G169*2.87%</f>
        <v>717.5</v>
      </c>
      <c r="K169" s="63">
        <f>+G169*3.04%</f>
        <v>760</v>
      </c>
      <c r="L169" s="26">
        <v>0</v>
      </c>
      <c r="M169" s="26">
        <v>0</v>
      </c>
      <c r="N169" s="26">
        <v>0</v>
      </c>
      <c r="O169" s="26">
        <v>200</v>
      </c>
      <c r="P169" s="26">
        <v>3269.22</v>
      </c>
      <c r="Q169" s="26">
        <v>9811.23</v>
      </c>
      <c r="R169" s="26">
        <f>+SUM(H169:P169)</f>
        <v>4996.7199999999993</v>
      </c>
      <c r="S169" s="26">
        <f>SUM(G169+Q169-R169)</f>
        <v>29814.509999999995</v>
      </c>
    </row>
    <row r="170" spans="1:19" s="23" customFormat="1" ht="12" x14ac:dyDescent="0.2">
      <c r="A170" s="19">
        <v>157</v>
      </c>
      <c r="B170" s="24" t="s">
        <v>278</v>
      </c>
      <c r="C170" s="24" t="s">
        <v>61</v>
      </c>
      <c r="D170" s="25" t="s">
        <v>117</v>
      </c>
      <c r="E170" s="25" t="s">
        <v>125</v>
      </c>
      <c r="F170" s="26" t="s">
        <v>223</v>
      </c>
      <c r="G170" s="64">
        <v>25000</v>
      </c>
      <c r="H170" s="26">
        <v>0</v>
      </c>
      <c r="I170" s="26">
        <v>50</v>
      </c>
      <c r="J170" s="26">
        <f>+G170*2.87%</f>
        <v>717.5</v>
      </c>
      <c r="K170" s="63">
        <f>+G170*3.04%</f>
        <v>760</v>
      </c>
      <c r="L170" s="26">
        <v>0</v>
      </c>
      <c r="M170" s="26">
        <v>0</v>
      </c>
      <c r="N170" s="26">
        <v>0</v>
      </c>
      <c r="O170" s="26">
        <v>200</v>
      </c>
      <c r="P170" s="26">
        <v>0</v>
      </c>
      <c r="Q170" s="26">
        <v>0</v>
      </c>
      <c r="R170" s="26">
        <f>+SUM(H170:P170)</f>
        <v>1727.5</v>
      </c>
      <c r="S170" s="26">
        <f>SUM(G170+Q170-R170)</f>
        <v>23272.5</v>
      </c>
    </row>
    <row r="171" spans="1:19" s="23" customFormat="1" ht="12" x14ac:dyDescent="0.2">
      <c r="A171" s="33">
        <v>158</v>
      </c>
      <c r="B171" s="27" t="s">
        <v>285</v>
      </c>
      <c r="C171" s="24" t="s">
        <v>61</v>
      </c>
      <c r="D171" s="25" t="s">
        <v>117</v>
      </c>
      <c r="E171" s="25" t="s">
        <v>125</v>
      </c>
      <c r="F171" s="26" t="s">
        <v>223</v>
      </c>
      <c r="G171" s="64">
        <v>25000</v>
      </c>
      <c r="H171" s="26">
        <v>0</v>
      </c>
      <c r="I171" s="26">
        <v>50</v>
      </c>
      <c r="J171" s="26">
        <f>+G171*2.87%</f>
        <v>717.5</v>
      </c>
      <c r="K171" s="63">
        <f>+G171*3.04%</f>
        <v>760</v>
      </c>
      <c r="L171" s="26">
        <v>0</v>
      </c>
      <c r="M171" s="26">
        <v>0</v>
      </c>
      <c r="N171" s="26">
        <v>0</v>
      </c>
      <c r="O171" s="26">
        <v>200</v>
      </c>
      <c r="P171" s="26">
        <v>3111.64</v>
      </c>
      <c r="Q171" s="26">
        <v>0</v>
      </c>
      <c r="R171" s="26">
        <f>+SUM(H171:P171)</f>
        <v>4839.1399999999994</v>
      </c>
      <c r="S171" s="26">
        <f>SUM(G171+Q171-R171)</f>
        <v>20160.86</v>
      </c>
    </row>
    <row r="172" spans="1:19" s="23" customFormat="1" ht="12" x14ac:dyDescent="0.2">
      <c r="A172" s="19">
        <v>159</v>
      </c>
      <c r="B172" s="24" t="s">
        <v>107</v>
      </c>
      <c r="C172" s="24" t="s">
        <v>202</v>
      </c>
      <c r="D172" s="25" t="s">
        <v>117</v>
      </c>
      <c r="E172" s="25" t="s">
        <v>125</v>
      </c>
      <c r="F172" s="26" t="s">
        <v>224</v>
      </c>
      <c r="G172" s="64">
        <v>26000</v>
      </c>
      <c r="H172" s="26">
        <v>0</v>
      </c>
      <c r="I172" s="26">
        <v>50</v>
      </c>
      <c r="J172" s="26">
        <f>+G172*2.87%</f>
        <v>746.2</v>
      </c>
      <c r="K172" s="63">
        <f>+G172*3.04%</f>
        <v>790.4</v>
      </c>
      <c r="L172" s="26">
        <v>1758.76</v>
      </c>
      <c r="M172" s="26">
        <v>0</v>
      </c>
      <c r="N172" s="26">
        <v>0</v>
      </c>
      <c r="O172" s="26">
        <v>200</v>
      </c>
      <c r="P172" s="26">
        <v>2583.73</v>
      </c>
      <c r="Q172" s="26">
        <v>0</v>
      </c>
      <c r="R172" s="26">
        <f>+SUM(H172:P172)</f>
        <v>6129.09</v>
      </c>
      <c r="S172" s="26">
        <f>SUM(G172+Q172-R172)</f>
        <v>19870.91</v>
      </c>
    </row>
    <row r="173" spans="1:19" s="23" customFormat="1" ht="12" x14ac:dyDescent="0.2">
      <c r="A173" s="33">
        <v>160</v>
      </c>
      <c r="B173" s="24" t="s">
        <v>149</v>
      </c>
      <c r="C173" s="24" t="s">
        <v>155</v>
      </c>
      <c r="D173" s="25" t="s">
        <v>117</v>
      </c>
      <c r="E173" s="25" t="s">
        <v>125</v>
      </c>
      <c r="F173" s="26" t="s">
        <v>223</v>
      </c>
      <c r="G173" s="64">
        <v>34000</v>
      </c>
      <c r="H173" s="26">
        <v>0</v>
      </c>
      <c r="I173" s="26">
        <v>130</v>
      </c>
      <c r="J173" s="26">
        <f>+G173*2.87%</f>
        <v>975.8</v>
      </c>
      <c r="K173" s="63">
        <f>+G173*3.04%</f>
        <v>1033.5999999999999</v>
      </c>
      <c r="L173" s="26">
        <v>0</v>
      </c>
      <c r="M173" s="65">
        <v>0</v>
      </c>
      <c r="N173" s="26">
        <v>0</v>
      </c>
      <c r="O173" s="26">
        <v>200</v>
      </c>
      <c r="P173" s="26">
        <v>3000</v>
      </c>
      <c r="Q173" s="26">
        <v>0</v>
      </c>
      <c r="R173" s="26">
        <f>+SUM(H173:P173)</f>
        <v>5339.4</v>
      </c>
      <c r="S173" s="26">
        <f>SUM(G173+Q173-R173)</f>
        <v>28660.6</v>
      </c>
    </row>
    <row r="174" spans="1:19" s="23" customFormat="1" ht="12" x14ac:dyDescent="0.2">
      <c r="A174" s="19">
        <v>161</v>
      </c>
      <c r="B174" s="24" t="s">
        <v>185</v>
      </c>
      <c r="C174" s="24" t="s">
        <v>34</v>
      </c>
      <c r="D174" s="25" t="s">
        <v>117</v>
      </c>
      <c r="E174" s="25" t="s">
        <v>125</v>
      </c>
      <c r="F174" s="26" t="s">
        <v>224</v>
      </c>
      <c r="G174" s="64">
        <v>25000</v>
      </c>
      <c r="H174" s="26">
        <v>0</v>
      </c>
      <c r="I174" s="26">
        <v>90</v>
      </c>
      <c r="J174" s="26">
        <f>+G174*2.87%</f>
        <v>717.5</v>
      </c>
      <c r="K174" s="26">
        <f>+G174*3.04%</f>
        <v>760</v>
      </c>
      <c r="L174" s="26">
        <v>0</v>
      </c>
      <c r="M174" s="26">
        <v>1350.12</v>
      </c>
      <c r="N174" s="26">
        <v>0</v>
      </c>
      <c r="O174" s="26">
        <v>200</v>
      </c>
      <c r="P174" s="26">
        <v>9717.07</v>
      </c>
      <c r="Q174" s="26">
        <v>0</v>
      </c>
      <c r="R174" s="26">
        <f>+SUM(H174:P174)</f>
        <v>12834.689999999999</v>
      </c>
      <c r="S174" s="26">
        <f>SUM(G174+Q174-R174)</f>
        <v>12165.310000000001</v>
      </c>
    </row>
    <row r="175" spans="1:19" s="23" customFormat="1" ht="12" x14ac:dyDescent="0.2">
      <c r="A175" s="33">
        <v>162</v>
      </c>
      <c r="B175" s="24" t="s">
        <v>11</v>
      </c>
      <c r="C175" s="24" t="s">
        <v>225</v>
      </c>
      <c r="D175" s="25" t="s">
        <v>116</v>
      </c>
      <c r="E175" s="25" t="s">
        <v>124</v>
      </c>
      <c r="F175" s="26" t="s">
        <v>224</v>
      </c>
      <c r="G175" s="26">
        <v>85000</v>
      </c>
      <c r="H175" s="26">
        <v>8577.06</v>
      </c>
      <c r="I175" s="26">
        <v>50</v>
      </c>
      <c r="J175" s="26">
        <f>+G175*2.87%</f>
        <v>2439.5</v>
      </c>
      <c r="K175" s="63">
        <f>+G175*3.04%</f>
        <v>2584</v>
      </c>
      <c r="L175" s="26">
        <v>6132.9599999999991</v>
      </c>
      <c r="M175" s="26">
        <v>0</v>
      </c>
      <c r="N175" s="26">
        <v>0</v>
      </c>
      <c r="O175" s="26">
        <v>200</v>
      </c>
      <c r="P175" s="26">
        <v>3000</v>
      </c>
      <c r="Q175" s="26">
        <v>0</v>
      </c>
      <c r="R175" s="26">
        <f>+SUM(H175:P175)</f>
        <v>22983.519999999997</v>
      </c>
      <c r="S175" s="26">
        <f>SUM(G175+Q175-R175)</f>
        <v>62016.480000000003</v>
      </c>
    </row>
    <row r="176" spans="1:19" s="23" customFormat="1" ht="12" x14ac:dyDescent="0.2">
      <c r="A176" s="19">
        <v>163</v>
      </c>
      <c r="B176" s="24" t="s">
        <v>71</v>
      </c>
      <c r="C176" s="27" t="s">
        <v>306</v>
      </c>
      <c r="D176" s="25" t="s">
        <v>116</v>
      </c>
      <c r="E176" s="25" t="s">
        <v>124</v>
      </c>
      <c r="F176" s="26" t="s">
        <v>224</v>
      </c>
      <c r="G176" s="26">
        <v>75000</v>
      </c>
      <c r="H176" s="26">
        <v>6309.35</v>
      </c>
      <c r="I176" s="26">
        <v>50</v>
      </c>
      <c r="J176" s="26">
        <f>+G176*2.87%</f>
        <v>2152.5</v>
      </c>
      <c r="K176" s="63">
        <f>+G176*3.04%</f>
        <v>2280</v>
      </c>
      <c r="L176" s="26">
        <v>1094.8525</v>
      </c>
      <c r="M176" s="26">
        <v>0</v>
      </c>
      <c r="N176" s="26">
        <v>0</v>
      </c>
      <c r="O176" s="26">
        <v>200</v>
      </c>
      <c r="P176" s="26">
        <v>7990.89</v>
      </c>
      <c r="Q176" s="26">
        <v>0</v>
      </c>
      <c r="R176" s="26">
        <f>+SUM(H176:P176)</f>
        <v>20077.592499999999</v>
      </c>
      <c r="S176" s="26">
        <f>SUM(G176+Q176-R176)</f>
        <v>54922.407500000001</v>
      </c>
    </row>
    <row r="177" spans="1:19" s="23" customFormat="1" ht="12" x14ac:dyDescent="0.2">
      <c r="A177" s="33">
        <v>164</v>
      </c>
      <c r="B177" s="24" t="s">
        <v>256</v>
      </c>
      <c r="C177" s="24" t="s">
        <v>271</v>
      </c>
      <c r="D177" s="25" t="s">
        <v>117</v>
      </c>
      <c r="E177" s="25" t="s">
        <v>101</v>
      </c>
      <c r="F177" s="26" t="s">
        <v>224</v>
      </c>
      <c r="G177" s="64">
        <v>90000</v>
      </c>
      <c r="H177" s="26">
        <v>9753.19</v>
      </c>
      <c r="I177" s="26">
        <v>50</v>
      </c>
      <c r="J177" s="26">
        <f>+G177*2.87%</f>
        <v>2583</v>
      </c>
      <c r="K177" s="26">
        <f>+G177*3.04%</f>
        <v>2736</v>
      </c>
      <c r="L177" s="26">
        <v>0</v>
      </c>
      <c r="M177" s="26">
        <v>0</v>
      </c>
      <c r="N177" s="26">
        <v>0</v>
      </c>
      <c r="O177" s="26">
        <v>200</v>
      </c>
      <c r="P177" s="26">
        <v>0</v>
      </c>
      <c r="Q177" s="26">
        <v>0</v>
      </c>
      <c r="R177" s="26">
        <f>+SUM(H177:P177)</f>
        <v>15322.19</v>
      </c>
      <c r="S177" s="26">
        <f>SUM(G177+Q177-R177)</f>
        <v>74677.81</v>
      </c>
    </row>
    <row r="178" spans="1:19" s="23" customFormat="1" ht="12" x14ac:dyDescent="0.2">
      <c r="A178" s="19">
        <v>165</v>
      </c>
      <c r="B178" s="24" t="s">
        <v>32</v>
      </c>
      <c r="C178" s="27" t="s">
        <v>303</v>
      </c>
      <c r="D178" s="25" t="s">
        <v>116</v>
      </c>
      <c r="E178" s="25" t="s">
        <v>101</v>
      </c>
      <c r="F178" s="26" t="s">
        <v>223</v>
      </c>
      <c r="G178" s="26">
        <v>47000</v>
      </c>
      <c r="H178" s="26">
        <v>1430.6</v>
      </c>
      <c r="I178" s="26">
        <v>90</v>
      </c>
      <c r="J178" s="26">
        <f>+G178*2.87%</f>
        <v>1348.9</v>
      </c>
      <c r="K178" s="26">
        <f>+G178*3.04%</f>
        <v>1428.8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f>+SUM(H178:P178)</f>
        <v>4298.3</v>
      </c>
      <c r="S178" s="26">
        <f>SUM(G178+Q178-R178)</f>
        <v>42701.7</v>
      </c>
    </row>
    <row r="179" spans="1:19" s="23" customFormat="1" ht="12" x14ac:dyDescent="0.2">
      <c r="A179" s="33">
        <v>166</v>
      </c>
      <c r="B179" s="24" t="s">
        <v>121</v>
      </c>
      <c r="C179" s="24" t="s">
        <v>62</v>
      </c>
      <c r="D179" s="25" t="s">
        <v>117</v>
      </c>
      <c r="E179" s="25" t="s">
        <v>101</v>
      </c>
      <c r="F179" s="26" t="s">
        <v>223</v>
      </c>
      <c r="G179" s="26">
        <v>40000</v>
      </c>
      <c r="H179" s="26">
        <v>442.65</v>
      </c>
      <c r="I179" s="26">
        <v>50</v>
      </c>
      <c r="J179" s="26">
        <f>+G179*2.87%</f>
        <v>1148</v>
      </c>
      <c r="K179" s="63">
        <f>+G179*3.04%</f>
        <v>1216</v>
      </c>
      <c r="L179" s="26">
        <v>0</v>
      </c>
      <c r="M179" s="26">
        <v>0</v>
      </c>
      <c r="N179" s="26">
        <v>0</v>
      </c>
      <c r="O179" s="26">
        <v>200</v>
      </c>
      <c r="P179" s="26">
        <v>2000</v>
      </c>
      <c r="Q179" s="26">
        <v>0</v>
      </c>
      <c r="R179" s="26">
        <f>+SUM(H179:P179)</f>
        <v>5056.6499999999996</v>
      </c>
      <c r="S179" s="26">
        <f>SUM(G179+Q179-R179)</f>
        <v>34943.35</v>
      </c>
    </row>
    <row r="180" spans="1:19" s="34" customFormat="1" ht="12" x14ac:dyDescent="0.2">
      <c r="A180" s="19">
        <v>167</v>
      </c>
      <c r="B180" s="24" t="s">
        <v>170</v>
      </c>
      <c r="C180" s="24" t="s">
        <v>152</v>
      </c>
      <c r="D180" s="25" t="s">
        <v>117</v>
      </c>
      <c r="E180" s="25" t="s">
        <v>101</v>
      </c>
      <c r="F180" s="26" t="s">
        <v>223</v>
      </c>
      <c r="G180" s="64">
        <v>34000</v>
      </c>
      <c r="H180" s="26">
        <v>0</v>
      </c>
      <c r="I180" s="26">
        <v>50</v>
      </c>
      <c r="J180" s="26">
        <f>+G180*2.87%</f>
        <v>975.8</v>
      </c>
      <c r="K180" s="26">
        <f>+G180*3.04%</f>
        <v>1033.5999999999999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f>+SUM(H180:P180)</f>
        <v>2059.3999999999996</v>
      </c>
      <c r="S180" s="26">
        <f>SUM(G180+Q180-R180)</f>
        <v>31940.6</v>
      </c>
    </row>
    <row r="181" spans="1:19" s="34" customFormat="1" ht="12" x14ac:dyDescent="0.2">
      <c r="A181" s="33">
        <v>168</v>
      </c>
      <c r="B181" s="24" t="s">
        <v>39</v>
      </c>
      <c r="C181" s="24" t="s">
        <v>10</v>
      </c>
      <c r="D181" s="25" t="s">
        <v>116</v>
      </c>
      <c r="E181" s="25" t="s">
        <v>101</v>
      </c>
      <c r="F181" s="26" t="s">
        <v>224</v>
      </c>
      <c r="G181" s="26">
        <v>40000</v>
      </c>
      <c r="H181" s="26">
        <v>442.65</v>
      </c>
      <c r="I181" s="26">
        <v>50</v>
      </c>
      <c r="J181" s="26">
        <f>+G181*2.87%</f>
        <v>1148</v>
      </c>
      <c r="K181" s="26">
        <f>+G181*3.04%</f>
        <v>1216</v>
      </c>
      <c r="L181" s="26">
        <v>2198.4499999999998</v>
      </c>
      <c r="M181" s="26">
        <v>0</v>
      </c>
      <c r="N181" s="26">
        <v>0</v>
      </c>
      <c r="O181" s="26">
        <v>200</v>
      </c>
      <c r="P181" s="26">
        <v>9944.51</v>
      </c>
      <c r="Q181" s="26">
        <v>0</v>
      </c>
      <c r="R181" s="26">
        <f>+SUM(H181:P181)</f>
        <v>15199.61</v>
      </c>
      <c r="S181" s="26">
        <f>SUM(G181+Q181-R181)</f>
        <v>24800.39</v>
      </c>
    </row>
    <row r="182" spans="1:19" s="34" customFormat="1" ht="12" x14ac:dyDescent="0.2">
      <c r="A182" s="19">
        <v>169</v>
      </c>
      <c r="B182" s="24" t="s">
        <v>16</v>
      </c>
      <c r="C182" s="24" t="s">
        <v>48</v>
      </c>
      <c r="D182" s="25" t="s">
        <v>117</v>
      </c>
      <c r="E182" s="25" t="s">
        <v>101</v>
      </c>
      <c r="F182" s="26" t="s">
        <v>223</v>
      </c>
      <c r="G182" s="26">
        <v>25000</v>
      </c>
      <c r="H182" s="26">
        <v>0</v>
      </c>
      <c r="I182" s="26">
        <v>170</v>
      </c>
      <c r="J182" s="26">
        <f>+G182*2.87%</f>
        <v>717.5</v>
      </c>
      <c r="K182" s="26">
        <f>+G182*3.04%</f>
        <v>760</v>
      </c>
      <c r="L182" s="26">
        <v>0</v>
      </c>
      <c r="M182" s="26">
        <v>0</v>
      </c>
      <c r="N182" s="26">
        <v>0</v>
      </c>
      <c r="O182" s="26">
        <v>0</v>
      </c>
      <c r="P182" s="26">
        <v>3496.21</v>
      </c>
      <c r="Q182" s="26">
        <v>0</v>
      </c>
      <c r="R182" s="26">
        <f>+SUM(H182:P182)</f>
        <v>5143.71</v>
      </c>
      <c r="S182" s="26">
        <f>SUM(G182+Q182-R182)</f>
        <v>19856.29</v>
      </c>
    </row>
    <row r="183" spans="1:19" s="34" customFormat="1" ht="12" x14ac:dyDescent="0.2">
      <c r="A183" s="33">
        <v>170</v>
      </c>
      <c r="B183" s="24" t="s">
        <v>142</v>
      </c>
      <c r="C183" s="24" t="s">
        <v>162</v>
      </c>
      <c r="D183" s="25" t="s">
        <v>117</v>
      </c>
      <c r="E183" s="25" t="s">
        <v>96</v>
      </c>
      <c r="F183" s="26" t="s">
        <v>224</v>
      </c>
      <c r="G183" s="64">
        <v>80000</v>
      </c>
      <c r="H183" s="26">
        <v>7400.94</v>
      </c>
      <c r="I183" s="26">
        <v>50</v>
      </c>
      <c r="J183" s="26">
        <f>+G183*2.87%</f>
        <v>2296</v>
      </c>
      <c r="K183" s="63">
        <f>+G183*3.04%</f>
        <v>2432</v>
      </c>
      <c r="L183" s="26">
        <v>0</v>
      </c>
      <c r="M183" s="26">
        <v>0</v>
      </c>
      <c r="N183" s="26">
        <v>0</v>
      </c>
      <c r="O183" s="26">
        <v>200</v>
      </c>
      <c r="P183" s="26">
        <v>7000</v>
      </c>
      <c r="Q183" s="26">
        <v>0</v>
      </c>
      <c r="R183" s="26">
        <f>+SUM(H183:P183)</f>
        <v>19378.939999999999</v>
      </c>
      <c r="S183" s="26">
        <f>SUM(G183+Q183-R183)</f>
        <v>60621.06</v>
      </c>
    </row>
    <row r="184" spans="1:19" s="34" customFormat="1" ht="12" x14ac:dyDescent="0.2">
      <c r="A184" s="19">
        <v>171</v>
      </c>
      <c r="B184" s="24" t="s">
        <v>47</v>
      </c>
      <c r="C184" s="24" t="s">
        <v>304</v>
      </c>
      <c r="D184" s="25" t="s">
        <v>117</v>
      </c>
      <c r="E184" s="25" t="s">
        <v>96</v>
      </c>
      <c r="F184" s="26" t="s">
        <v>223</v>
      </c>
      <c r="G184" s="26">
        <v>40000</v>
      </c>
      <c r="H184" s="26">
        <v>442.65</v>
      </c>
      <c r="I184" s="26">
        <v>90</v>
      </c>
      <c r="J184" s="26">
        <f>+G184*2.87%</f>
        <v>1148</v>
      </c>
      <c r="K184" s="26">
        <f>+G184*3.04%</f>
        <v>1216</v>
      </c>
      <c r="L184" s="26">
        <v>3060.34</v>
      </c>
      <c r="M184" s="26">
        <v>0</v>
      </c>
      <c r="N184" s="26">
        <v>0</v>
      </c>
      <c r="O184" s="26">
        <v>200</v>
      </c>
      <c r="P184" s="26">
        <v>0</v>
      </c>
      <c r="Q184" s="26">
        <v>0</v>
      </c>
      <c r="R184" s="26">
        <f>+SUM(H184:P184)</f>
        <v>6156.99</v>
      </c>
      <c r="S184" s="26">
        <f>SUM(G184+Q184-R184)</f>
        <v>33843.01</v>
      </c>
    </row>
    <row r="185" spans="1:19" s="34" customFormat="1" ht="12" x14ac:dyDescent="0.2">
      <c r="A185" s="33">
        <v>172</v>
      </c>
      <c r="B185" s="24" t="s">
        <v>49</v>
      </c>
      <c r="C185" s="24" t="s">
        <v>304</v>
      </c>
      <c r="D185" s="25" t="s">
        <v>117</v>
      </c>
      <c r="E185" s="25" t="s">
        <v>96</v>
      </c>
      <c r="F185" s="26" t="s">
        <v>223</v>
      </c>
      <c r="G185" s="26">
        <v>40000</v>
      </c>
      <c r="H185" s="26">
        <v>240.13</v>
      </c>
      <c r="I185" s="26">
        <v>50</v>
      </c>
      <c r="J185" s="26">
        <f>+G185*2.87%</f>
        <v>1148</v>
      </c>
      <c r="K185" s="26">
        <f>+G185*3.04%</f>
        <v>1216</v>
      </c>
      <c r="L185" s="26">
        <v>0</v>
      </c>
      <c r="M185" s="26">
        <v>1350.12</v>
      </c>
      <c r="N185" s="26">
        <v>3981.31</v>
      </c>
      <c r="O185" s="26">
        <v>200</v>
      </c>
      <c r="P185" s="26">
        <v>8095.32</v>
      </c>
      <c r="Q185" s="26">
        <v>0</v>
      </c>
      <c r="R185" s="26">
        <f>+SUM(H185:P185)</f>
        <v>16280.88</v>
      </c>
      <c r="S185" s="26">
        <f>SUM(G185+Q185-R185)</f>
        <v>23719.120000000003</v>
      </c>
    </row>
    <row r="186" spans="1:19" s="23" customFormat="1" ht="12.75" x14ac:dyDescent="0.2">
      <c r="A186" s="28"/>
      <c r="B186" s="29"/>
      <c r="C186" s="29"/>
      <c r="D186" s="30"/>
      <c r="E186" s="30"/>
      <c r="F186" s="31"/>
      <c r="G186" s="35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</row>
    <row r="187" spans="1:19" ht="15" thickBot="1" x14ac:dyDescent="0.25"/>
    <row r="188" spans="1:19" ht="23.25" x14ac:dyDescent="0.35">
      <c r="A188" s="52" t="s">
        <v>0</v>
      </c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4"/>
    </row>
    <row r="189" spans="1:19" ht="20.25" x14ac:dyDescent="0.3">
      <c r="A189" s="55" t="s">
        <v>1</v>
      </c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7"/>
    </row>
    <row r="190" spans="1:19" ht="18" x14ac:dyDescent="0.25">
      <c r="A190" s="58" t="s">
        <v>2</v>
      </c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60"/>
    </row>
    <row r="191" spans="1:19" ht="18.75" thickBot="1" x14ac:dyDescent="0.3">
      <c r="A191" s="48" t="str">
        <f>+A98</f>
        <v>AGOSTO 2022</v>
      </c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2"/>
    </row>
    <row r="192" spans="1:19" s="14" customFormat="1" ht="23.25" thickBot="1" x14ac:dyDescent="0.25">
      <c r="A192" s="4" t="s">
        <v>76</v>
      </c>
      <c r="B192" s="5" t="s">
        <v>3</v>
      </c>
      <c r="C192" s="5" t="s">
        <v>4</v>
      </c>
      <c r="D192" s="4" t="s">
        <v>90</v>
      </c>
      <c r="E192" s="6" t="s">
        <v>91</v>
      </c>
      <c r="F192" s="7" t="s">
        <v>222</v>
      </c>
      <c r="G192" s="8" t="s">
        <v>209</v>
      </c>
      <c r="H192" s="8" t="s">
        <v>210</v>
      </c>
      <c r="I192" s="8" t="s">
        <v>211</v>
      </c>
      <c r="J192" s="8" t="s">
        <v>212</v>
      </c>
      <c r="K192" s="8" t="s">
        <v>213</v>
      </c>
      <c r="L192" s="8" t="s">
        <v>214</v>
      </c>
      <c r="M192" s="8" t="s">
        <v>215</v>
      </c>
      <c r="N192" s="9" t="s">
        <v>216</v>
      </c>
      <c r="O192" s="9" t="s">
        <v>314</v>
      </c>
      <c r="P192" s="10" t="s">
        <v>217</v>
      </c>
      <c r="Q192" s="8" t="s">
        <v>218</v>
      </c>
      <c r="R192" s="8" t="s">
        <v>220</v>
      </c>
      <c r="S192" s="8" t="s">
        <v>219</v>
      </c>
    </row>
    <row r="193" spans="1:19" s="34" customFormat="1" ht="12" x14ac:dyDescent="0.2">
      <c r="A193" s="19">
        <v>173</v>
      </c>
      <c r="B193" s="24" t="s">
        <v>136</v>
      </c>
      <c r="C193" s="24" t="s">
        <v>48</v>
      </c>
      <c r="D193" s="25" t="s">
        <v>117</v>
      </c>
      <c r="E193" s="25" t="s">
        <v>96</v>
      </c>
      <c r="F193" s="26" t="s">
        <v>223</v>
      </c>
      <c r="G193" s="64">
        <v>30000</v>
      </c>
      <c r="H193" s="26">
        <v>0</v>
      </c>
      <c r="I193" s="26">
        <v>50</v>
      </c>
      <c r="J193" s="26">
        <f>+G193*2.87%</f>
        <v>861</v>
      </c>
      <c r="K193" s="26">
        <f>+G193*3.04%</f>
        <v>912</v>
      </c>
      <c r="L193" s="26">
        <v>0</v>
      </c>
      <c r="M193" s="26">
        <v>0</v>
      </c>
      <c r="N193" s="26">
        <v>0</v>
      </c>
      <c r="O193" s="26">
        <v>200</v>
      </c>
      <c r="P193" s="26">
        <v>0</v>
      </c>
      <c r="Q193" s="26">
        <v>0</v>
      </c>
      <c r="R193" s="26">
        <f>+SUM(H193:P193)</f>
        <v>2023</v>
      </c>
      <c r="S193" s="26">
        <f>SUM(G193+Q193-R193)</f>
        <v>27977</v>
      </c>
    </row>
    <row r="194" spans="1:19" s="34" customFormat="1" ht="12" x14ac:dyDescent="0.2">
      <c r="A194" s="33">
        <v>174</v>
      </c>
      <c r="B194" s="24" t="s">
        <v>12</v>
      </c>
      <c r="C194" s="24" t="s">
        <v>13</v>
      </c>
      <c r="D194" s="25" t="s">
        <v>117</v>
      </c>
      <c r="E194" s="25" t="s">
        <v>96</v>
      </c>
      <c r="F194" s="26" t="s">
        <v>223</v>
      </c>
      <c r="G194" s="26">
        <v>30070.91</v>
      </c>
      <c r="H194" s="26">
        <v>0</v>
      </c>
      <c r="I194" s="26">
        <v>130</v>
      </c>
      <c r="J194" s="26">
        <f>+G194*2.87%</f>
        <v>863.03511700000001</v>
      </c>
      <c r="K194" s="26">
        <f>+G194*3.04%</f>
        <v>914.155664</v>
      </c>
      <c r="L194" s="26">
        <v>1094.8525</v>
      </c>
      <c r="M194" s="26">
        <v>0</v>
      </c>
      <c r="N194" s="26">
        <v>3810.77</v>
      </c>
      <c r="O194" s="26">
        <v>200</v>
      </c>
      <c r="P194" s="26">
        <v>10941.33</v>
      </c>
      <c r="Q194" s="26">
        <v>0</v>
      </c>
      <c r="R194" s="26">
        <f>+SUM(H194:P194)</f>
        <v>17954.143281000001</v>
      </c>
      <c r="S194" s="26">
        <f>SUM(G194+Q194-R194)</f>
        <v>12116.766718999999</v>
      </c>
    </row>
    <row r="195" spans="1:19" s="34" customFormat="1" ht="12" x14ac:dyDescent="0.2">
      <c r="A195" s="19">
        <v>175</v>
      </c>
      <c r="B195" s="24" t="s">
        <v>197</v>
      </c>
      <c r="C195" s="24" t="s">
        <v>13</v>
      </c>
      <c r="D195" s="25" t="s">
        <v>117</v>
      </c>
      <c r="E195" s="25" t="s">
        <v>96</v>
      </c>
      <c r="F195" s="26" t="s">
        <v>223</v>
      </c>
      <c r="G195" s="26">
        <v>30000</v>
      </c>
      <c r="H195" s="26">
        <v>0</v>
      </c>
      <c r="I195" s="26">
        <v>50</v>
      </c>
      <c r="J195" s="26">
        <f>+G195*2.87%</f>
        <v>861</v>
      </c>
      <c r="K195" s="26">
        <f>+G195*3.04%</f>
        <v>912</v>
      </c>
      <c r="L195" s="26">
        <v>2620.65</v>
      </c>
      <c r="M195" s="26">
        <v>0</v>
      </c>
      <c r="N195" s="26">
        <v>3317.78</v>
      </c>
      <c r="O195" s="26">
        <v>0</v>
      </c>
      <c r="P195" s="26">
        <v>13256.51</v>
      </c>
      <c r="Q195" s="26">
        <v>0</v>
      </c>
      <c r="R195" s="26">
        <f>+SUM(H195:P195)</f>
        <v>21017.940000000002</v>
      </c>
      <c r="S195" s="26">
        <f>SUM(G195+Q195-R195)</f>
        <v>8982.0599999999977</v>
      </c>
    </row>
    <row r="196" spans="1:19" s="34" customFormat="1" ht="12" x14ac:dyDescent="0.2">
      <c r="A196" s="33">
        <v>176</v>
      </c>
      <c r="B196" s="24" t="s">
        <v>45</v>
      </c>
      <c r="C196" s="24" t="s">
        <v>230</v>
      </c>
      <c r="D196" s="25" t="s">
        <v>116</v>
      </c>
      <c r="E196" s="25" t="s">
        <v>100</v>
      </c>
      <c r="F196" s="26" t="s">
        <v>223</v>
      </c>
      <c r="G196" s="26">
        <v>90000</v>
      </c>
      <c r="H196" s="26">
        <v>9415.66</v>
      </c>
      <c r="I196" s="26">
        <v>50</v>
      </c>
      <c r="J196" s="26">
        <f>+G196*2.87%</f>
        <v>2583</v>
      </c>
      <c r="K196" s="26">
        <f>+G196*3.04%</f>
        <v>2736</v>
      </c>
      <c r="L196" s="26">
        <v>1750.0150000000001</v>
      </c>
      <c r="M196" s="26">
        <v>1350.12</v>
      </c>
      <c r="N196" s="26">
        <v>0</v>
      </c>
      <c r="O196" s="26">
        <v>200</v>
      </c>
      <c r="P196" s="26">
        <v>0</v>
      </c>
      <c r="Q196" s="26">
        <v>0</v>
      </c>
      <c r="R196" s="26">
        <f>+SUM(H196:P196)</f>
        <v>18084.794999999998</v>
      </c>
      <c r="S196" s="26">
        <f>SUM(G196+Q196-R196)</f>
        <v>71915.205000000002</v>
      </c>
    </row>
    <row r="197" spans="1:19" s="34" customFormat="1" ht="12" x14ac:dyDescent="0.2">
      <c r="A197" s="19">
        <v>177</v>
      </c>
      <c r="B197" s="24" t="s">
        <v>134</v>
      </c>
      <c r="C197" s="27" t="s">
        <v>309</v>
      </c>
      <c r="D197" s="25" t="s">
        <v>117</v>
      </c>
      <c r="E197" s="25" t="s">
        <v>100</v>
      </c>
      <c r="F197" s="26" t="s">
        <v>224</v>
      </c>
      <c r="G197" s="64">
        <v>55000</v>
      </c>
      <c r="H197" s="26">
        <v>2559.6799999999998</v>
      </c>
      <c r="I197" s="26">
        <v>50</v>
      </c>
      <c r="J197" s="26">
        <f>+G197*2.87%</f>
        <v>1578.5</v>
      </c>
      <c r="K197" s="26">
        <f>+G197*3.04%</f>
        <v>1672</v>
      </c>
      <c r="L197" s="26">
        <v>0</v>
      </c>
      <c r="M197" s="26">
        <v>0</v>
      </c>
      <c r="N197" s="26">
        <v>0</v>
      </c>
      <c r="O197" s="26">
        <v>200</v>
      </c>
      <c r="P197" s="26">
        <v>0</v>
      </c>
      <c r="Q197" s="26">
        <v>0</v>
      </c>
      <c r="R197" s="26">
        <f>+SUM(H197:P197)</f>
        <v>6060.18</v>
      </c>
      <c r="S197" s="26">
        <f>SUM(G197+Q197-R197)</f>
        <v>48939.82</v>
      </c>
    </row>
    <row r="198" spans="1:19" s="34" customFormat="1" ht="12" x14ac:dyDescent="0.2">
      <c r="A198" s="33">
        <v>178</v>
      </c>
      <c r="B198" s="24" t="s">
        <v>40</v>
      </c>
      <c r="C198" s="24" t="s">
        <v>294</v>
      </c>
      <c r="D198" s="25" t="s">
        <v>116</v>
      </c>
      <c r="E198" s="25" t="s">
        <v>100</v>
      </c>
      <c r="F198" s="26" t="s">
        <v>224</v>
      </c>
      <c r="G198" s="26">
        <v>75000</v>
      </c>
      <c r="H198" s="26">
        <v>6309.35</v>
      </c>
      <c r="I198" s="26">
        <v>50</v>
      </c>
      <c r="J198" s="26">
        <f>+G198*2.87%</f>
        <v>2152.5</v>
      </c>
      <c r="K198" s="63">
        <f>+G198*3.04%</f>
        <v>2280</v>
      </c>
      <c r="L198" s="26">
        <v>15951.56</v>
      </c>
      <c r="M198" s="26">
        <v>0</v>
      </c>
      <c r="N198" s="26">
        <v>0</v>
      </c>
      <c r="O198" s="26">
        <v>200</v>
      </c>
      <c r="P198" s="26">
        <v>0</v>
      </c>
      <c r="Q198" s="26">
        <v>0</v>
      </c>
      <c r="R198" s="26">
        <f>+SUM(H198:P198)</f>
        <v>26943.41</v>
      </c>
      <c r="S198" s="26">
        <f>SUM(G198+Q198-R198)</f>
        <v>48056.59</v>
      </c>
    </row>
    <row r="199" spans="1:19" s="34" customFormat="1" ht="12" x14ac:dyDescent="0.2">
      <c r="A199" s="19">
        <v>179</v>
      </c>
      <c r="B199" s="24" t="s">
        <v>37</v>
      </c>
      <c r="C199" s="24" t="s">
        <v>228</v>
      </c>
      <c r="D199" s="25" t="s">
        <v>116</v>
      </c>
      <c r="E199" s="25" t="s">
        <v>159</v>
      </c>
      <c r="F199" s="26" t="s">
        <v>223</v>
      </c>
      <c r="G199" s="26">
        <v>90000</v>
      </c>
      <c r="H199" s="26">
        <v>9753.19</v>
      </c>
      <c r="I199" s="26">
        <v>210</v>
      </c>
      <c r="J199" s="26">
        <f>+G199*2.87%</f>
        <v>2583</v>
      </c>
      <c r="K199" s="26">
        <f>+G199*3.04%</f>
        <v>2736</v>
      </c>
      <c r="L199" s="26">
        <v>3500.03</v>
      </c>
      <c r="M199" s="26">
        <v>0</v>
      </c>
      <c r="N199" s="26">
        <v>0</v>
      </c>
      <c r="O199" s="26">
        <v>200</v>
      </c>
      <c r="P199" s="26">
        <v>8657.14</v>
      </c>
      <c r="Q199" s="26">
        <v>0</v>
      </c>
      <c r="R199" s="26">
        <f>+SUM(H199:P199)</f>
        <v>27639.360000000001</v>
      </c>
      <c r="S199" s="26">
        <f>SUM(G199+Q199-R199)</f>
        <v>62360.639999999999</v>
      </c>
    </row>
    <row r="200" spans="1:19" s="34" customFormat="1" ht="12" x14ac:dyDescent="0.2">
      <c r="A200" s="33">
        <v>180</v>
      </c>
      <c r="B200" s="24" t="s">
        <v>110</v>
      </c>
      <c r="C200" s="24" t="s">
        <v>252</v>
      </c>
      <c r="D200" s="25" t="s">
        <v>117</v>
      </c>
      <c r="E200" s="25" t="s">
        <v>159</v>
      </c>
      <c r="F200" s="26" t="s">
        <v>223</v>
      </c>
      <c r="G200" s="64">
        <v>60000</v>
      </c>
      <c r="H200" s="26">
        <v>3486.65</v>
      </c>
      <c r="I200" s="26">
        <v>50</v>
      </c>
      <c r="J200" s="26">
        <f>+G200*2.87%</f>
        <v>1722</v>
      </c>
      <c r="K200" s="26">
        <f>+G200*3.04%</f>
        <v>1824</v>
      </c>
      <c r="L200" s="26">
        <v>439.69</v>
      </c>
      <c r="M200" s="26">
        <v>0</v>
      </c>
      <c r="N200" s="26">
        <v>0</v>
      </c>
      <c r="O200" s="26">
        <v>200</v>
      </c>
      <c r="P200" s="26">
        <v>0</v>
      </c>
      <c r="Q200" s="26">
        <v>0</v>
      </c>
      <c r="R200" s="26">
        <f>+SUM(H200:P200)</f>
        <v>7722.3399999999992</v>
      </c>
      <c r="S200" s="26">
        <f>SUM(G200+Q200-R200)</f>
        <v>52277.66</v>
      </c>
    </row>
    <row r="201" spans="1:19" s="34" customFormat="1" ht="12" x14ac:dyDescent="0.2">
      <c r="A201" s="19">
        <v>181</v>
      </c>
      <c r="B201" s="24" t="s">
        <v>316</v>
      </c>
      <c r="C201" s="24" t="s">
        <v>317</v>
      </c>
      <c r="D201" s="25" t="s">
        <v>117</v>
      </c>
      <c r="E201" s="25" t="s">
        <v>159</v>
      </c>
      <c r="F201" s="26" t="s">
        <v>224</v>
      </c>
      <c r="G201" s="64">
        <v>32000</v>
      </c>
      <c r="H201" s="26">
        <v>0</v>
      </c>
      <c r="I201" s="26">
        <v>50</v>
      </c>
      <c r="J201" s="26">
        <f>+G201*2.87%</f>
        <v>918.4</v>
      </c>
      <c r="K201" s="63">
        <f>+G201*3.04%</f>
        <v>972.8</v>
      </c>
      <c r="L201" s="26">
        <v>0</v>
      </c>
      <c r="M201" s="65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f>+SUM(H201:P201)</f>
        <v>1941.1999999999998</v>
      </c>
      <c r="S201" s="26">
        <f>SUM(G201+Q201-R201)</f>
        <v>30058.799999999999</v>
      </c>
    </row>
    <row r="202" spans="1:19" s="34" customFormat="1" ht="12" x14ac:dyDescent="0.2">
      <c r="A202" s="33">
        <v>182</v>
      </c>
      <c r="B202" s="24" t="s">
        <v>172</v>
      </c>
      <c r="C202" s="27" t="s">
        <v>310</v>
      </c>
      <c r="D202" s="25" t="s">
        <v>117</v>
      </c>
      <c r="E202" s="25" t="s">
        <v>180</v>
      </c>
      <c r="F202" s="26" t="s">
        <v>224</v>
      </c>
      <c r="G202" s="64">
        <v>75000</v>
      </c>
      <c r="H202" s="26">
        <v>6309.35</v>
      </c>
      <c r="I202" s="26">
        <v>50</v>
      </c>
      <c r="J202" s="26">
        <f>+G202*2.87%</f>
        <v>2152.5</v>
      </c>
      <c r="K202" s="26">
        <f>+G202*3.04%</f>
        <v>2280</v>
      </c>
      <c r="L202" s="26">
        <v>0</v>
      </c>
      <c r="M202" s="26">
        <v>0</v>
      </c>
      <c r="N202" s="26">
        <v>0</v>
      </c>
      <c r="O202" s="26">
        <v>200</v>
      </c>
      <c r="P202" s="26">
        <v>22457</v>
      </c>
      <c r="Q202" s="26">
        <v>0</v>
      </c>
      <c r="R202" s="26">
        <f>+SUM(H202:P202)</f>
        <v>33448.85</v>
      </c>
      <c r="S202" s="26">
        <f>SUM(G202+Q202-R202)</f>
        <v>41551.15</v>
      </c>
    </row>
    <row r="203" spans="1:19" s="34" customFormat="1" ht="12" x14ac:dyDescent="0.2">
      <c r="A203" s="19">
        <v>183</v>
      </c>
      <c r="B203" s="24" t="s">
        <v>29</v>
      </c>
      <c r="C203" s="24" t="s">
        <v>275</v>
      </c>
      <c r="D203" s="25" t="s">
        <v>116</v>
      </c>
      <c r="E203" s="25" t="s">
        <v>180</v>
      </c>
      <c r="F203" s="26" t="s">
        <v>224</v>
      </c>
      <c r="G203" s="26">
        <v>47000</v>
      </c>
      <c r="H203" s="26">
        <v>1430.6</v>
      </c>
      <c r="I203" s="26">
        <v>50</v>
      </c>
      <c r="J203" s="26">
        <f>+G203*2.87%</f>
        <v>1348.9</v>
      </c>
      <c r="K203" s="26">
        <f>+G203*3.04%</f>
        <v>1428.8</v>
      </c>
      <c r="L203" s="26">
        <v>4594.8824999999997</v>
      </c>
      <c r="M203" s="26">
        <v>0</v>
      </c>
      <c r="N203" s="26">
        <v>0</v>
      </c>
      <c r="O203" s="26">
        <v>200</v>
      </c>
      <c r="P203" s="26">
        <v>14356.85</v>
      </c>
      <c r="Q203" s="26">
        <v>0</v>
      </c>
      <c r="R203" s="26">
        <f>+SUM(H203:P203)</f>
        <v>23410.032500000001</v>
      </c>
      <c r="S203" s="26">
        <f>SUM(G203+Q203-R203)</f>
        <v>23589.967499999999</v>
      </c>
    </row>
    <row r="204" spans="1:19" x14ac:dyDescent="0.2">
      <c r="A204" s="15" t="s">
        <v>249</v>
      </c>
      <c r="G204" s="13"/>
      <c r="H204" s="13"/>
      <c r="I204" s="13"/>
      <c r="L204" s="13"/>
      <c r="M204" s="13"/>
      <c r="N204" s="13"/>
      <c r="O204" s="13"/>
      <c r="P204" s="13"/>
      <c r="Q204" s="13"/>
      <c r="R204" s="13"/>
      <c r="S204" s="13"/>
    </row>
    <row r="205" spans="1:19" x14ac:dyDescent="0.2">
      <c r="A205" s="15" t="s">
        <v>320</v>
      </c>
      <c r="G205" s="13"/>
      <c r="H205" s="13"/>
      <c r="I205" s="13"/>
      <c r="L205" s="13"/>
      <c r="M205" s="13"/>
      <c r="N205" s="13"/>
      <c r="O205" s="13"/>
      <c r="P205" s="13"/>
      <c r="Q205" s="13"/>
      <c r="R205" s="13"/>
      <c r="S205" s="13"/>
    </row>
    <row r="206" spans="1:19" x14ac:dyDescent="0.2">
      <c r="A206" s="15" t="s">
        <v>321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 x14ac:dyDescent="0.2">
      <c r="A207" s="17"/>
    </row>
    <row r="208" spans="1:19" ht="15" x14ac:dyDescent="0.25">
      <c r="C208" s="1" t="s">
        <v>244</v>
      </c>
      <c r="D208" s="13"/>
      <c r="F208" s="3"/>
      <c r="J208" s="3"/>
      <c r="K208" s="2" t="s">
        <v>245</v>
      </c>
    </row>
    <row r="211" spans="7:19" x14ac:dyDescent="0.2"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</row>
    <row r="212" spans="7:19" x14ac:dyDescent="0.2">
      <c r="G212" s="13"/>
      <c r="H212" s="13"/>
      <c r="I212" s="13"/>
      <c r="L212" s="13"/>
      <c r="M212" s="13"/>
      <c r="N212" s="13"/>
      <c r="O212" s="13"/>
      <c r="P212" s="13"/>
      <c r="Q212" s="13"/>
      <c r="R212" s="13"/>
      <c r="S212" s="13"/>
    </row>
    <row r="213" spans="7:19" x14ac:dyDescent="0.2"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</row>
    <row r="219" spans="7:19" x14ac:dyDescent="0.2">
      <c r="G219" s="13"/>
      <c r="H219" s="13"/>
      <c r="I219" s="13"/>
      <c r="L219" s="13"/>
      <c r="M219" s="13"/>
      <c r="N219" s="13"/>
      <c r="O219" s="13"/>
      <c r="P219" s="13"/>
      <c r="Q219" s="13"/>
      <c r="R219" s="13"/>
      <c r="S219" s="13"/>
    </row>
    <row r="220" spans="7:19" x14ac:dyDescent="0.2">
      <c r="G220" s="13"/>
      <c r="H220" s="13"/>
      <c r="I220" s="13"/>
      <c r="L220" s="13"/>
      <c r="M220" s="13"/>
      <c r="N220" s="13"/>
      <c r="O220" s="13"/>
      <c r="P220" s="13"/>
      <c r="Q220" s="13"/>
      <c r="R220" s="13"/>
      <c r="S220" s="13"/>
    </row>
  </sheetData>
  <mergeCells count="13">
    <mergeCell ref="A191:S191"/>
    <mergeCell ref="A95:S95"/>
    <mergeCell ref="A96:S96"/>
    <mergeCell ref="A97:S97"/>
    <mergeCell ref="A98:S98"/>
    <mergeCell ref="A188:S188"/>
    <mergeCell ref="A189:S189"/>
    <mergeCell ref="A190:S190"/>
    <mergeCell ref="A5:S5"/>
    <mergeCell ref="A1:K1"/>
    <mergeCell ref="A2:S2"/>
    <mergeCell ref="A3:S3"/>
    <mergeCell ref="A4:S4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K12:K33 K47 K59:K7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1973-07A0-4EB4-9F6E-CCDCF5579559}">
  <dimension ref="A1:S186"/>
  <sheetViews>
    <sheetView topLeftCell="A106" workbookViewId="0">
      <selection activeCell="D122" sqref="D122"/>
    </sheetView>
  </sheetViews>
  <sheetFormatPr baseColWidth="10" defaultRowHeight="15" x14ac:dyDescent="0.25"/>
  <cols>
    <col min="1" max="1" width="5.140625" style="44" customWidth="1"/>
    <col min="2" max="2" width="44.5703125" style="37" bestFit="1" customWidth="1"/>
    <col min="3" max="3" width="12.85546875" style="37" customWidth="1"/>
    <col min="4" max="4" width="49.140625" style="37" customWidth="1"/>
    <col min="5" max="5" width="14.28515625" style="45" customWidth="1"/>
    <col min="6" max="6" width="11" style="45" hidden="1" customWidth="1"/>
    <col min="7" max="7" width="10" style="45" hidden="1" customWidth="1"/>
    <col min="8" max="8" width="13" style="45" hidden="1" customWidth="1"/>
    <col min="9" max="9" width="13.28515625" style="45" hidden="1" customWidth="1"/>
    <col min="10" max="10" width="12.140625" style="45" hidden="1" customWidth="1"/>
    <col min="11" max="11" width="10" style="45" hidden="1" customWidth="1"/>
    <col min="12" max="13" width="10.42578125" style="45" hidden="1" customWidth="1"/>
    <col min="14" max="14" width="11" style="45" hidden="1" customWidth="1"/>
    <col min="15" max="15" width="13.42578125" style="45" hidden="1" customWidth="1"/>
    <col min="16" max="16" width="13.7109375" style="45" hidden="1" customWidth="1"/>
    <col min="17" max="17" width="13.28515625" style="45" customWidth="1"/>
    <col min="18" max="251" width="11.42578125" style="37"/>
    <col min="252" max="252" width="5.140625" style="37" customWidth="1"/>
    <col min="253" max="253" width="44.5703125" style="37" bestFit="1" customWidth="1"/>
    <col min="254" max="254" width="12.85546875" style="37" customWidth="1"/>
    <col min="255" max="255" width="49.140625" style="37" customWidth="1"/>
    <col min="256" max="256" width="14.28515625" style="37" customWidth="1"/>
    <col min="257" max="257" width="11" style="37" bestFit="1" customWidth="1"/>
    <col min="258" max="258" width="10" style="37" bestFit="1" customWidth="1"/>
    <col min="259" max="259" width="13" style="37" customWidth="1"/>
    <col min="260" max="260" width="13.28515625" style="37" bestFit="1" customWidth="1"/>
    <col min="261" max="261" width="12.140625" style="37" customWidth="1"/>
    <col min="262" max="262" width="10" style="37" customWidth="1"/>
    <col min="263" max="264" width="10.42578125" style="37" customWidth="1"/>
    <col min="265" max="265" width="11" style="37" customWidth="1"/>
    <col min="266" max="266" width="13.42578125" style="37" customWidth="1"/>
    <col min="267" max="267" width="13.7109375" style="37" customWidth="1"/>
    <col min="268" max="268" width="13.28515625" style="37" customWidth="1"/>
    <col min="269" max="269" width="13.42578125" style="37" customWidth="1"/>
    <col min="270" max="270" width="12.7109375" style="37" customWidth="1"/>
    <col min="271" max="271" width="10" style="37" customWidth="1"/>
    <col min="272" max="272" width="12.140625" style="37" bestFit="1" customWidth="1"/>
    <col min="273" max="273" width="12.140625" style="37" customWidth="1"/>
    <col min="274" max="507" width="11.42578125" style="37"/>
    <col min="508" max="508" width="5.140625" style="37" customWidth="1"/>
    <col min="509" max="509" width="44.5703125" style="37" bestFit="1" customWidth="1"/>
    <col min="510" max="510" width="12.85546875" style="37" customWidth="1"/>
    <col min="511" max="511" width="49.140625" style="37" customWidth="1"/>
    <col min="512" max="512" width="14.28515625" style="37" customWidth="1"/>
    <col min="513" max="513" width="11" style="37" bestFit="1" customWidth="1"/>
    <col min="514" max="514" width="10" style="37" bestFit="1" customWidth="1"/>
    <col min="515" max="515" width="13" style="37" customWidth="1"/>
    <col min="516" max="516" width="13.28515625" style="37" bestFit="1" customWidth="1"/>
    <col min="517" max="517" width="12.140625" style="37" customWidth="1"/>
    <col min="518" max="518" width="10" style="37" customWidth="1"/>
    <col min="519" max="520" width="10.42578125" style="37" customWidth="1"/>
    <col min="521" max="521" width="11" style="37" customWidth="1"/>
    <col min="522" max="522" width="13.42578125" style="37" customWidth="1"/>
    <col min="523" max="523" width="13.7109375" style="37" customWidth="1"/>
    <col min="524" max="524" width="13.28515625" style="37" customWidth="1"/>
    <col min="525" max="525" width="13.42578125" style="37" customWidth="1"/>
    <col min="526" max="526" width="12.7109375" style="37" customWidth="1"/>
    <col min="527" max="527" width="10" style="37" customWidth="1"/>
    <col min="528" max="528" width="12.140625" style="37" bestFit="1" customWidth="1"/>
    <col min="529" max="529" width="12.140625" style="37" customWidth="1"/>
    <col min="530" max="763" width="11.42578125" style="37"/>
    <col min="764" max="764" width="5.140625" style="37" customWidth="1"/>
    <col min="765" max="765" width="44.5703125" style="37" bestFit="1" customWidth="1"/>
    <col min="766" max="766" width="12.85546875" style="37" customWidth="1"/>
    <col min="767" max="767" width="49.140625" style="37" customWidth="1"/>
    <col min="768" max="768" width="14.28515625" style="37" customWidth="1"/>
    <col min="769" max="769" width="11" style="37" bestFit="1" customWidth="1"/>
    <col min="770" max="770" width="10" style="37" bestFit="1" customWidth="1"/>
    <col min="771" max="771" width="13" style="37" customWidth="1"/>
    <col min="772" max="772" width="13.28515625" style="37" bestFit="1" customWidth="1"/>
    <col min="773" max="773" width="12.140625" style="37" customWidth="1"/>
    <col min="774" max="774" width="10" style="37" customWidth="1"/>
    <col min="775" max="776" width="10.42578125" style="37" customWidth="1"/>
    <col min="777" max="777" width="11" style="37" customWidth="1"/>
    <col min="778" max="778" width="13.42578125" style="37" customWidth="1"/>
    <col min="779" max="779" width="13.7109375" style="37" customWidth="1"/>
    <col min="780" max="780" width="13.28515625" style="37" customWidth="1"/>
    <col min="781" max="781" width="13.42578125" style="37" customWidth="1"/>
    <col min="782" max="782" width="12.7109375" style="37" customWidth="1"/>
    <col min="783" max="783" width="10" style="37" customWidth="1"/>
    <col min="784" max="784" width="12.140625" style="37" bestFit="1" customWidth="1"/>
    <col min="785" max="785" width="12.140625" style="37" customWidth="1"/>
    <col min="786" max="1019" width="11.42578125" style="37"/>
    <col min="1020" max="1020" width="5.140625" style="37" customWidth="1"/>
    <col min="1021" max="1021" width="44.5703125" style="37" bestFit="1" customWidth="1"/>
    <col min="1022" max="1022" width="12.85546875" style="37" customWidth="1"/>
    <col min="1023" max="1023" width="49.140625" style="37" customWidth="1"/>
    <col min="1024" max="1024" width="14.28515625" style="37" customWidth="1"/>
    <col min="1025" max="1025" width="11" style="37" bestFit="1" customWidth="1"/>
    <col min="1026" max="1026" width="10" style="37" bestFit="1" customWidth="1"/>
    <col min="1027" max="1027" width="13" style="37" customWidth="1"/>
    <col min="1028" max="1028" width="13.28515625" style="37" bestFit="1" customWidth="1"/>
    <col min="1029" max="1029" width="12.140625" style="37" customWidth="1"/>
    <col min="1030" max="1030" width="10" style="37" customWidth="1"/>
    <col min="1031" max="1032" width="10.42578125" style="37" customWidth="1"/>
    <col min="1033" max="1033" width="11" style="37" customWidth="1"/>
    <col min="1034" max="1034" width="13.42578125" style="37" customWidth="1"/>
    <col min="1035" max="1035" width="13.7109375" style="37" customWidth="1"/>
    <col min="1036" max="1036" width="13.28515625" style="37" customWidth="1"/>
    <col min="1037" max="1037" width="13.42578125" style="37" customWidth="1"/>
    <col min="1038" max="1038" width="12.7109375" style="37" customWidth="1"/>
    <col min="1039" max="1039" width="10" style="37" customWidth="1"/>
    <col min="1040" max="1040" width="12.140625" style="37" bestFit="1" customWidth="1"/>
    <col min="1041" max="1041" width="12.140625" style="37" customWidth="1"/>
    <col min="1042" max="1275" width="11.42578125" style="37"/>
    <col min="1276" max="1276" width="5.140625" style="37" customWidth="1"/>
    <col min="1277" max="1277" width="44.5703125" style="37" bestFit="1" customWidth="1"/>
    <col min="1278" max="1278" width="12.85546875" style="37" customWidth="1"/>
    <col min="1279" max="1279" width="49.140625" style="37" customWidth="1"/>
    <col min="1280" max="1280" width="14.28515625" style="37" customWidth="1"/>
    <col min="1281" max="1281" width="11" style="37" bestFit="1" customWidth="1"/>
    <col min="1282" max="1282" width="10" style="37" bestFit="1" customWidth="1"/>
    <col min="1283" max="1283" width="13" style="37" customWidth="1"/>
    <col min="1284" max="1284" width="13.28515625" style="37" bestFit="1" customWidth="1"/>
    <col min="1285" max="1285" width="12.140625" style="37" customWidth="1"/>
    <col min="1286" max="1286" width="10" style="37" customWidth="1"/>
    <col min="1287" max="1288" width="10.42578125" style="37" customWidth="1"/>
    <col min="1289" max="1289" width="11" style="37" customWidth="1"/>
    <col min="1290" max="1290" width="13.42578125" style="37" customWidth="1"/>
    <col min="1291" max="1291" width="13.7109375" style="37" customWidth="1"/>
    <col min="1292" max="1292" width="13.28515625" style="37" customWidth="1"/>
    <col min="1293" max="1293" width="13.42578125" style="37" customWidth="1"/>
    <col min="1294" max="1294" width="12.7109375" style="37" customWidth="1"/>
    <col min="1295" max="1295" width="10" style="37" customWidth="1"/>
    <col min="1296" max="1296" width="12.140625" style="37" bestFit="1" customWidth="1"/>
    <col min="1297" max="1297" width="12.140625" style="37" customWidth="1"/>
    <col min="1298" max="1531" width="11.42578125" style="37"/>
    <col min="1532" max="1532" width="5.140625" style="37" customWidth="1"/>
    <col min="1533" max="1533" width="44.5703125" style="37" bestFit="1" customWidth="1"/>
    <col min="1534" max="1534" width="12.85546875" style="37" customWidth="1"/>
    <col min="1535" max="1535" width="49.140625" style="37" customWidth="1"/>
    <col min="1536" max="1536" width="14.28515625" style="37" customWidth="1"/>
    <col min="1537" max="1537" width="11" style="37" bestFit="1" customWidth="1"/>
    <col min="1538" max="1538" width="10" style="37" bestFit="1" customWidth="1"/>
    <col min="1539" max="1539" width="13" style="37" customWidth="1"/>
    <col min="1540" max="1540" width="13.28515625" style="37" bestFit="1" customWidth="1"/>
    <col min="1541" max="1541" width="12.140625" style="37" customWidth="1"/>
    <col min="1542" max="1542" width="10" style="37" customWidth="1"/>
    <col min="1543" max="1544" width="10.42578125" style="37" customWidth="1"/>
    <col min="1545" max="1545" width="11" style="37" customWidth="1"/>
    <col min="1546" max="1546" width="13.42578125" style="37" customWidth="1"/>
    <col min="1547" max="1547" width="13.7109375" style="37" customWidth="1"/>
    <col min="1548" max="1548" width="13.28515625" style="37" customWidth="1"/>
    <col min="1549" max="1549" width="13.42578125" style="37" customWidth="1"/>
    <col min="1550" max="1550" width="12.7109375" style="37" customWidth="1"/>
    <col min="1551" max="1551" width="10" style="37" customWidth="1"/>
    <col min="1552" max="1552" width="12.140625" style="37" bestFit="1" customWidth="1"/>
    <col min="1553" max="1553" width="12.140625" style="37" customWidth="1"/>
    <col min="1554" max="1787" width="11.42578125" style="37"/>
    <col min="1788" max="1788" width="5.140625" style="37" customWidth="1"/>
    <col min="1789" max="1789" width="44.5703125" style="37" bestFit="1" customWidth="1"/>
    <col min="1790" max="1790" width="12.85546875" style="37" customWidth="1"/>
    <col min="1791" max="1791" width="49.140625" style="37" customWidth="1"/>
    <col min="1792" max="1792" width="14.28515625" style="37" customWidth="1"/>
    <col min="1793" max="1793" width="11" style="37" bestFit="1" customWidth="1"/>
    <col min="1794" max="1794" width="10" style="37" bestFit="1" customWidth="1"/>
    <col min="1795" max="1795" width="13" style="37" customWidth="1"/>
    <col min="1796" max="1796" width="13.28515625" style="37" bestFit="1" customWidth="1"/>
    <col min="1797" max="1797" width="12.140625" style="37" customWidth="1"/>
    <col min="1798" max="1798" width="10" style="37" customWidth="1"/>
    <col min="1799" max="1800" width="10.42578125" style="37" customWidth="1"/>
    <col min="1801" max="1801" width="11" style="37" customWidth="1"/>
    <col min="1802" max="1802" width="13.42578125" style="37" customWidth="1"/>
    <col min="1803" max="1803" width="13.7109375" style="37" customWidth="1"/>
    <col min="1804" max="1804" width="13.28515625" style="37" customWidth="1"/>
    <col min="1805" max="1805" width="13.42578125" style="37" customWidth="1"/>
    <col min="1806" max="1806" width="12.7109375" style="37" customWidth="1"/>
    <col min="1807" max="1807" width="10" style="37" customWidth="1"/>
    <col min="1808" max="1808" width="12.140625" style="37" bestFit="1" customWidth="1"/>
    <col min="1809" max="1809" width="12.140625" style="37" customWidth="1"/>
    <col min="1810" max="2043" width="11.42578125" style="37"/>
    <col min="2044" max="2044" width="5.140625" style="37" customWidth="1"/>
    <col min="2045" max="2045" width="44.5703125" style="37" bestFit="1" customWidth="1"/>
    <col min="2046" max="2046" width="12.85546875" style="37" customWidth="1"/>
    <col min="2047" max="2047" width="49.140625" style="37" customWidth="1"/>
    <col min="2048" max="2048" width="14.28515625" style="37" customWidth="1"/>
    <col min="2049" max="2049" width="11" style="37" bestFit="1" customWidth="1"/>
    <col min="2050" max="2050" width="10" style="37" bestFit="1" customWidth="1"/>
    <col min="2051" max="2051" width="13" style="37" customWidth="1"/>
    <col min="2052" max="2052" width="13.28515625" style="37" bestFit="1" customWidth="1"/>
    <col min="2053" max="2053" width="12.140625" style="37" customWidth="1"/>
    <col min="2054" max="2054" width="10" style="37" customWidth="1"/>
    <col min="2055" max="2056" width="10.42578125" style="37" customWidth="1"/>
    <col min="2057" max="2057" width="11" style="37" customWidth="1"/>
    <col min="2058" max="2058" width="13.42578125" style="37" customWidth="1"/>
    <col min="2059" max="2059" width="13.7109375" style="37" customWidth="1"/>
    <col min="2060" max="2060" width="13.28515625" style="37" customWidth="1"/>
    <col min="2061" max="2061" width="13.42578125" style="37" customWidth="1"/>
    <col min="2062" max="2062" width="12.7109375" style="37" customWidth="1"/>
    <col min="2063" max="2063" width="10" style="37" customWidth="1"/>
    <col min="2064" max="2064" width="12.140625" style="37" bestFit="1" customWidth="1"/>
    <col min="2065" max="2065" width="12.140625" style="37" customWidth="1"/>
    <col min="2066" max="2299" width="11.42578125" style="37"/>
    <col min="2300" max="2300" width="5.140625" style="37" customWidth="1"/>
    <col min="2301" max="2301" width="44.5703125" style="37" bestFit="1" customWidth="1"/>
    <col min="2302" max="2302" width="12.85546875" style="37" customWidth="1"/>
    <col min="2303" max="2303" width="49.140625" style="37" customWidth="1"/>
    <col min="2304" max="2304" width="14.28515625" style="37" customWidth="1"/>
    <col min="2305" max="2305" width="11" style="37" bestFit="1" customWidth="1"/>
    <col min="2306" max="2306" width="10" style="37" bestFit="1" customWidth="1"/>
    <col min="2307" max="2307" width="13" style="37" customWidth="1"/>
    <col min="2308" max="2308" width="13.28515625" style="37" bestFit="1" customWidth="1"/>
    <col min="2309" max="2309" width="12.140625" style="37" customWidth="1"/>
    <col min="2310" max="2310" width="10" style="37" customWidth="1"/>
    <col min="2311" max="2312" width="10.42578125" style="37" customWidth="1"/>
    <col min="2313" max="2313" width="11" style="37" customWidth="1"/>
    <col min="2314" max="2314" width="13.42578125" style="37" customWidth="1"/>
    <col min="2315" max="2315" width="13.7109375" style="37" customWidth="1"/>
    <col min="2316" max="2316" width="13.28515625" style="37" customWidth="1"/>
    <col min="2317" max="2317" width="13.42578125" style="37" customWidth="1"/>
    <col min="2318" max="2318" width="12.7109375" style="37" customWidth="1"/>
    <col min="2319" max="2319" width="10" style="37" customWidth="1"/>
    <col min="2320" max="2320" width="12.140625" style="37" bestFit="1" customWidth="1"/>
    <col min="2321" max="2321" width="12.140625" style="37" customWidth="1"/>
    <col min="2322" max="2555" width="11.42578125" style="37"/>
    <col min="2556" max="2556" width="5.140625" style="37" customWidth="1"/>
    <col min="2557" max="2557" width="44.5703125" style="37" bestFit="1" customWidth="1"/>
    <col min="2558" max="2558" width="12.85546875" style="37" customWidth="1"/>
    <col min="2559" max="2559" width="49.140625" style="37" customWidth="1"/>
    <col min="2560" max="2560" width="14.28515625" style="37" customWidth="1"/>
    <col min="2561" max="2561" width="11" style="37" bestFit="1" customWidth="1"/>
    <col min="2562" max="2562" width="10" style="37" bestFit="1" customWidth="1"/>
    <col min="2563" max="2563" width="13" style="37" customWidth="1"/>
    <col min="2564" max="2564" width="13.28515625" style="37" bestFit="1" customWidth="1"/>
    <col min="2565" max="2565" width="12.140625" style="37" customWidth="1"/>
    <col min="2566" max="2566" width="10" style="37" customWidth="1"/>
    <col min="2567" max="2568" width="10.42578125" style="37" customWidth="1"/>
    <col min="2569" max="2569" width="11" style="37" customWidth="1"/>
    <col min="2570" max="2570" width="13.42578125" style="37" customWidth="1"/>
    <col min="2571" max="2571" width="13.7109375" style="37" customWidth="1"/>
    <col min="2572" max="2572" width="13.28515625" style="37" customWidth="1"/>
    <col min="2573" max="2573" width="13.42578125" style="37" customWidth="1"/>
    <col min="2574" max="2574" width="12.7109375" style="37" customWidth="1"/>
    <col min="2575" max="2575" width="10" style="37" customWidth="1"/>
    <col min="2576" max="2576" width="12.140625" style="37" bestFit="1" customWidth="1"/>
    <col min="2577" max="2577" width="12.140625" style="37" customWidth="1"/>
    <col min="2578" max="2811" width="11.42578125" style="37"/>
    <col min="2812" max="2812" width="5.140625" style="37" customWidth="1"/>
    <col min="2813" max="2813" width="44.5703125" style="37" bestFit="1" customWidth="1"/>
    <col min="2814" max="2814" width="12.85546875" style="37" customWidth="1"/>
    <col min="2815" max="2815" width="49.140625" style="37" customWidth="1"/>
    <col min="2816" max="2816" width="14.28515625" style="37" customWidth="1"/>
    <col min="2817" max="2817" width="11" style="37" bestFit="1" customWidth="1"/>
    <col min="2818" max="2818" width="10" style="37" bestFit="1" customWidth="1"/>
    <col min="2819" max="2819" width="13" style="37" customWidth="1"/>
    <col min="2820" max="2820" width="13.28515625" style="37" bestFit="1" customWidth="1"/>
    <col min="2821" max="2821" width="12.140625" style="37" customWidth="1"/>
    <col min="2822" max="2822" width="10" style="37" customWidth="1"/>
    <col min="2823" max="2824" width="10.42578125" style="37" customWidth="1"/>
    <col min="2825" max="2825" width="11" style="37" customWidth="1"/>
    <col min="2826" max="2826" width="13.42578125" style="37" customWidth="1"/>
    <col min="2827" max="2827" width="13.7109375" style="37" customWidth="1"/>
    <col min="2828" max="2828" width="13.28515625" style="37" customWidth="1"/>
    <col min="2829" max="2829" width="13.42578125" style="37" customWidth="1"/>
    <col min="2830" max="2830" width="12.7109375" style="37" customWidth="1"/>
    <col min="2831" max="2831" width="10" style="37" customWidth="1"/>
    <col min="2832" max="2832" width="12.140625" style="37" bestFit="1" customWidth="1"/>
    <col min="2833" max="2833" width="12.140625" style="37" customWidth="1"/>
    <col min="2834" max="3067" width="11.42578125" style="37"/>
    <col min="3068" max="3068" width="5.140625" style="37" customWidth="1"/>
    <col min="3069" max="3069" width="44.5703125" style="37" bestFit="1" customWidth="1"/>
    <col min="3070" max="3070" width="12.85546875" style="37" customWidth="1"/>
    <col min="3071" max="3071" width="49.140625" style="37" customWidth="1"/>
    <col min="3072" max="3072" width="14.28515625" style="37" customWidth="1"/>
    <col min="3073" max="3073" width="11" style="37" bestFit="1" customWidth="1"/>
    <col min="3074" max="3074" width="10" style="37" bestFit="1" customWidth="1"/>
    <col min="3075" max="3075" width="13" style="37" customWidth="1"/>
    <col min="3076" max="3076" width="13.28515625" style="37" bestFit="1" customWidth="1"/>
    <col min="3077" max="3077" width="12.140625" style="37" customWidth="1"/>
    <col min="3078" max="3078" width="10" style="37" customWidth="1"/>
    <col min="3079" max="3080" width="10.42578125" style="37" customWidth="1"/>
    <col min="3081" max="3081" width="11" style="37" customWidth="1"/>
    <col min="3082" max="3082" width="13.42578125" style="37" customWidth="1"/>
    <col min="3083" max="3083" width="13.7109375" style="37" customWidth="1"/>
    <col min="3084" max="3084" width="13.28515625" style="37" customWidth="1"/>
    <col min="3085" max="3085" width="13.42578125" style="37" customWidth="1"/>
    <col min="3086" max="3086" width="12.7109375" style="37" customWidth="1"/>
    <col min="3087" max="3087" width="10" style="37" customWidth="1"/>
    <col min="3088" max="3088" width="12.140625" style="37" bestFit="1" customWidth="1"/>
    <col min="3089" max="3089" width="12.140625" style="37" customWidth="1"/>
    <col min="3090" max="3323" width="11.42578125" style="37"/>
    <col min="3324" max="3324" width="5.140625" style="37" customWidth="1"/>
    <col min="3325" max="3325" width="44.5703125" style="37" bestFit="1" customWidth="1"/>
    <col min="3326" max="3326" width="12.85546875" style="37" customWidth="1"/>
    <col min="3327" max="3327" width="49.140625" style="37" customWidth="1"/>
    <col min="3328" max="3328" width="14.28515625" style="37" customWidth="1"/>
    <col min="3329" max="3329" width="11" style="37" bestFit="1" customWidth="1"/>
    <col min="3330" max="3330" width="10" style="37" bestFit="1" customWidth="1"/>
    <col min="3331" max="3331" width="13" style="37" customWidth="1"/>
    <col min="3332" max="3332" width="13.28515625" style="37" bestFit="1" customWidth="1"/>
    <col min="3333" max="3333" width="12.140625" style="37" customWidth="1"/>
    <col min="3334" max="3334" width="10" style="37" customWidth="1"/>
    <col min="3335" max="3336" width="10.42578125" style="37" customWidth="1"/>
    <col min="3337" max="3337" width="11" style="37" customWidth="1"/>
    <col min="3338" max="3338" width="13.42578125" style="37" customWidth="1"/>
    <col min="3339" max="3339" width="13.7109375" style="37" customWidth="1"/>
    <col min="3340" max="3340" width="13.28515625" style="37" customWidth="1"/>
    <col min="3341" max="3341" width="13.42578125" style="37" customWidth="1"/>
    <col min="3342" max="3342" width="12.7109375" style="37" customWidth="1"/>
    <col min="3343" max="3343" width="10" style="37" customWidth="1"/>
    <col min="3344" max="3344" width="12.140625" style="37" bestFit="1" customWidth="1"/>
    <col min="3345" max="3345" width="12.140625" style="37" customWidth="1"/>
    <col min="3346" max="3579" width="11.42578125" style="37"/>
    <col min="3580" max="3580" width="5.140625" style="37" customWidth="1"/>
    <col min="3581" max="3581" width="44.5703125" style="37" bestFit="1" customWidth="1"/>
    <col min="3582" max="3582" width="12.85546875" style="37" customWidth="1"/>
    <col min="3583" max="3583" width="49.140625" style="37" customWidth="1"/>
    <col min="3584" max="3584" width="14.28515625" style="37" customWidth="1"/>
    <col min="3585" max="3585" width="11" style="37" bestFit="1" customWidth="1"/>
    <col min="3586" max="3586" width="10" style="37" bestFit="1" customWidth="1"/>
    <col min="3587" max="3587" width="13" style="37" customWidth="1"/>
    <col min="3588" max="3588" width="13.28515625" style="37" bestFit="1" customWidth="1"/>
    <col min="3589" max="3589" width="12.140625" style="37" customWidth="1"/>
    <col min="3590" max="3590" width="10" style="37" customWidth="1"/>
    <col min="3591" max="3592" width="10.42578125" style="37" customWidth="1"/>
    <col min="3593" max="3593" width="11" style="37" customWidth="1"/>
    <col min="3594" max="3594" width="13.42578125" style="37" customWidth="1"/>
    <col min="3595" max="3595" width="13.7109375" style="37" customWidth="1"/>
    <col min="3596" max="3596" width="13.28515625" style="37" customWidth="1"/>
    <col min="3597" max="3597" width="13.42578125" style="37" customWidth="1"/>
    <col min="3598" max="3598" width="12.7109375" style="37" customWidth="1"/>
    <col min="3599" max="3599" width="10" style="37" customWidth="1"/>
    <col min="3600" max="3600" width="12.140625" style="37" bestFit="1" customWidth="1"/>
    <col min="3601" max="3601" width="12.140625" style="37" customWidth="1"/>
    <col min="3602" max="3835" width="11.42578125" style="37"/>
    <col min="3836" max="3836" width="5.140625" style="37" customWidth="1"/>
    <col min="3837" max="3837" width="44.5703125" style="37" bestFit="1" customWidth="1"/>
    <col min="3838" max="3838" width="12.85546875" style="37" customWidth="1"/>
    <col min="3839" max="3839" width="49.140625" style="37" customWidth="1"/>
    <col min="3840" max="3840" width="14.28515625" style="37" customWidth="1"/>
    <col min="3841" max="3841" width="11" style="37" bestFit="1" customWidth="1"/>
    <col min="3842" max="3842" width="10" style="37" bestFit="1" customWidth="1"/>
    <col min="3843" max="3843" width="13" style="37" customWidth="1"/>
    <col min="3844" max="3844" width="13.28515625" style="37" bestFit="1" customWidth="1"/>
    <col min="3845" max="3845" width="12.140625" style="37" customWidth="1"/>
    <col min="3846" max="3846" width="10" style="37" customWidth="1"/>
    <col min="3847" max="3848" width="10.42578125" style="37" customWidth="1"/>
    <col min="3849" max="3849" width="11" style="37" customWidth="1"/>
    <col min="3850" max="3850" width="13.42578125" style="37" customWidth="1"/>
    <col min="3851" max="3851" width="13.7109375" style="37" customWidth="1"/>
    <col min="3852" max="3852" width="13.28515625" style="37" customWidth="1"/>
    <col min="3853" max="3853" width="13.42578125" style="37" customWidth="1"/>
    <col min="3854" max="3854" width="12.7109375" style="37" customWidth="1"/>
    <col min="3855" max="3855" width="10" style="37" customWidth="1"/>
    <col min="3856" max="3856" width="12.140625" style="37" bestFit="1" customWidth="1"/>
    <col min="3857" max="3857" width="12.140625" style="37" customWidth="1"/>
    <col min="3858" max="4091" width="11.42578125" style="37"/>
    <col min="4092" max="4092" width="5.140625" style="37" customWidth="1"/>
    <col min="4093" max="4093" width="44.5703125" style="37" bestFit="1" customWidth="1"/>
    <col min="4094" max="4094" width="12.85546875" style="37" customWidth="1"/>
    <col min="4095" max="4095" width="49.140625" style="37" customWidth="1"/>
    <col min="4096" max="4096" width="14.28515625" style="37" customWidth="1"/>
    <col min="4097" max="4097" width="11" style="37" bestFit="1" customWidth="1"/>
    <col min="4098" max="4098" width="10" style="37" bestFit="1" customWidth="1"/>
    <col min="4099" max="4099" width="13" style="37" customWidth="1"/>
    <col min="4100" max="4100" width="13.28515625" style="37" bestFit="1" customWidth="1"/>
    <col min="4101" max="4101" width="12.140625" style="37" customWidth="1"/>
    <col min="4102" max="4102" width="10" style="37" customWidth="1"/>
    <col min="4103" max="4104" width="10.42578125" style="37" customWidth="1"/>
    <col min="4105" max="4105" width="11" style="37" customWidth="1"/>
    <col min="4106" max="4106" width="13.42578125" style="37" customWidth="1"/>
    <col min="4107" max="4107" width="13.7109375" style="37" customWidth="1"/>
    <col min="4108" max="4108" width="13.28515625" style="37" customWidth="1"/>
    <col min="4109" max="4109" width="13.42578125" style="37" customWidth="1"/>
    <col min="4110" max="4110" width="12.7109375" style="37" customWidth="1"/>
    <col min="4111" max="4111" width="10" style="37" customWidth="1"/>
    <col min="4112" max="4112" width="12.140625" style="37" bestFit="1" customWidth="1"/>
    <col min="4113" max="4113" width="12.140625" style="37" customWidth="1"/>
    <col min="4114" max="4347" width="11.42578125" style="37"/>
    <col min="4348" max="4348" width="5.140625" style="37" customWidth="1"/>
    <col min="4349" max="4349" width="44.5703125" style="37" bestFit="1" customWidth="1"/>
    <col min="4350" max="4350" width="12.85546875" style="37" customWidth="1"/>
    <col min="4351" max="4351" width="49.140625" style="37" customWidth="1"/>
    <col min="4352" max="4352" width="14.28515625" style="37" customWidth="1"/>
    <col min="4353" max="4353" width="11" style="37" bestFit="1" customWidth="1"/>
    <col min="4354" max="4354" width="10" style="37" bestFit="1" customWidth="1"/>
    <col min="4355" max="4355" width="13" style="37" customWidth="1"/>
    <col min="4356" max="4356" width="13.28515625" style="37" bestFit="1" customWidth="1"/>
    <col min="4357" max="4357" width="12.140625" style="37" customWidth="1"/>
    <col min="4358" max="4358" width="10" style="37" customWidth="1"/>
    <col min="4359" max="4360" width="10.42578125" style="37" customWidth="1"/>
    <col min="4361" max="4361" width="11" style="37" customWidth="1"/>
    <col min="4362" max="4362" width="13.42578125" style="37" customWidth="1"/>
    <col min="4363" max="4363" width="13.7109375" style="37" customWidth="1"/>
    <col min="4364" max="4364" width="13.28515625" style="37" customWidth="1"/>
    <col min="4365" max="4365" width="13.42578125" style="37" customWidth="1"/>
    <col min="4366" max="4366" width="12.7109375" style="37" customWidth="1"/>
    <col min="4367" max="4367" width="10" style="37" customWidth="1"/>
    <col min="4368" max="4368" width="12.140625" style="37" bestFit="1" customWidth="1"/>
    <col min="4369" max="4369" width="12.140625" style="37" customWidth="1"/>
    <col min="4370" max="4603" width="11.42578125" style="37"/>
    <col min="4604" max="4604" width="5.140625" style="37" customWidth="1"/>
    <col min="4605" max="4605" width="44.5703125" style="37" bestFit="1" customWidth="1"/>
    <col min="4606" max="4606" width="12.85546875" style="37" customWidth="1"/>
    <col min="4607" max="4607" width="49.140625" style="37" customWidth="1"/>
    <col min="4608" max="4608" width="14.28515625" style="37" customWidth="1"/>
    <col min="4609" max="4609" width="11" style="37" bestFit="1" customWidth="1"/>
    <col min="4610" max="4610" width="10" style="37" bestFit="1" customWidth="1"/>
    <col min="4611" max="4611" width="13" style="37" customWidth="1"/>
    <col min="4612" max="4612" width="13.28515625" style="37" bestFit="1" customWidth="1"/>
    <col min="4613" max="4613" width="12.140625" style="37" customWidth="1"/>
    <col min="4614" max="4614" width="10" style="37" customWidth="1"/>
    <col min="4615" max="4616" width="10.42578125" style="37" customWidth="1"/>
    <col min="4617" max="4617" width="11" style="37" customWidth="1"/>
    <col min="4618" max="4618" width="13.42578125" style="37" customWidth="1"/>
    <col min="4619" max="4619" width="13.7109375" style="37" customWidth="1"/>
    <col min="4620" max="4620" width="13.28515625" style="37" customWidth="1"/>
    <col min="4621" max="4621" width="13.42578125" style="37" customWidth="1"/>
    <col min="4622" max="4622" width="12.7109375" style="37" customWidth="1"/>
    <col min="4623" max="4623" width="10" style="37" customWidth="1"/>
    <col min="4624" max="4624" width="12.140625" style="37" bestFit="1" customWidth="1"/>
    <col min="4625" max="4625" width="12.140625" style="37" customWidth="1"/>
    <col min="4626" max="4859" width="11.42578125" style="37"/>
    <col min="4860" max="4860" width="5.140625" style="37" customWidth="1"/>
    <col min="4861" max="4861" width="44.5703125" style="37" bestFit="1" customWidth="1"/>
    <col min="4862" max="4862" width="12.85546875" style="37" customWidth="1"/>
    <col min="4863" max="4863" width="49.140625" style="37" customWidth="1"/>
    <col min="4864" max="4864" width="14.28515625" style="37" customWidth="1"/>
    <col min="4865" max="4865" width="11" style="37" bestFit="1" customWidth="1"/>
    <col min="4866" max="4866" width="10" style="37" bestFit="1" customWidth="1"/>
    <col min="4867" max="4867" width="13" style="37" customWidth="1"/>
    <col min="4868" max="4868" width="13.28515625" style="37" bestFit="1" customWidth="1"/>
    <col min="4869" max="4869" width="12.140625" style="37" customWidth="1"/>
    <col min="4870" max="4870" width="10" style="37" customWidth="1"/>
    <col min="4871" max="4872" width="10.42578125" style="37" customWidth="1"/>
    <col min="4873" max="4873" width="11" style="37" customWidth="1"/>
    <col min="4874" max="4874" width="13.42578125" style="37" customWidth="1"/>
    <col min="4875" max="4875" width="13.7109375" style="37" customWidth="1"/>
    <col min="4876" max="4876" width="13.28515625" style="37" customWidth="1"/>
    <col min="4877" max="4877" width="13.42578125" style="37" customWidth="1"/>
    <col min="4878" max="4878" width="12.7109375" style="37" customWidth="1"/>
    <col min="4879" max="4879" width="10" style="37" customWidth="1"/>
    <col min="4880" max="4880" width="12.140625" style="37" bestFit="1" customWidth="1"/>
    <col min="4881" max="4881" width="12.140625" style="37" customWidth="1"/>
    <col min="4882" max="5115" width="11.42578125" style="37"/>
    <col min="5116" max="5116" width="5.140625" style="37" customWidth="1"/>
    <col min="5117" max="5117" width="44.5703125" style="37" bestFit="1" customWidth="1"/>
    <col min="5118" max="5118" width="12.85546875" style="37" customWidth="1"/>
    <col min="5119" max="5119" width="49.140625" style="37" customWidth="1"/>
    <col min="5120" max="5120" width="14.28515625" style="37" customWidth="1"/>
    <col min="5121" max="5121" width="11" style="37" bestFit="1" customWidth="1"/>
    <col min="5122" max="5122" width="10" style="37" bestFit="1" customWidth="1"/>
    <col min="5123" max="5123" width="13" style="37" customWidth="1"/>
    <col min="5124" max="5124" width="13.28515625" style="37" bestFit="1" customWidth="1"/>
    <col min="5125" max="5125" width="12.140625" style="37" customWidth="1"/>
    <col min="5126" max="5126" width="10" style="37" customWidth="1"/>
    <col min="5127" max="5128" width="10.42578125" style="37" customWidth="1"/>
    <col min="5129" max="5129" width="11" style="37" customWidth="1"/>
    <col min="5130" max="5130" width="13.42578125" style="37" customWidth="1"/>
    <col min="5131" max="5131" width="13.7109375" style="37" customWidth="1"/>
    <col min="5132" max="5132" width="13.28515625" style="37" customWidth="1"/>
    <col min="5133" max="5133" width="13.42578125" style="37" customWidth="1"/>
    <col min="5134" max="5134" width="12.7109375" style="37" customWidth="1"/>
    <col min="5135" max="5135" width="10" style="37" customWidth="1"/>
    <col min="5136" max="5136" width="12.140625" style="37" bestFit="1" customWidth="1"/>
    <col min="5137" max="5137" width="12.140625" style="37" customWidth="1"/>
    <col min="5138" max="5371" width="11.42578125" style="37"/>
    <col min="5372" max="5372" width="5.140625" style="37" customWidth="1"/>
    <col min="5373" max="5373" width="44.5703125" style="37" bestFit="1" customWidth="1"/>
    <col min="5374" max="5374" width="12.85546875" style="37" customWidth="1"/>
    <col min="5375" max="5375" width="49.140625" style="37" customWidth="1"/>
    <col min="5376" max="5376" width="14.28515625" style="37" customWidth="1"/>
    <col min="5377" max="5377" width="11" style="37" bestFit="1" customWidth="1"/>
    <col min="5378" max="5378" width="10" style="37" bestFit="1" customWidth="1"/>
    <col min="5379" max="5379" width="13" style="37" customWidth="1"/>
    <col min="5380" max="5380" width="13.28515625" style="37" bestFit="1" customWidth="1"/>
    <col min="5381" max="5381" width="12.140625" style="37" customWidth="1"/>
    <col min="5382" max="5382" width="10" style="37" customWidth="1"/>
    <col min="5383" max="5384" width="10.42578125" style="37" customWidth="1"/>
    <col min="5385" max="5385" width="11" style="37" customWidth="1"/>
    <col min="5386" max="5386" width="13.42578125" style="37" customWidth="1"/>
    <col min="5387" max="5387" width="13.7109375" style="37" customWidth="1"/>
    <col min="5388" max="5388" width="13.28515625" style="37" customWidth="1"/>
    <col min="5389" max="5389" width="13.42578125" style="37" customWidth="1"/>
    <col min="5390" max="5390" width="12.7109375" style="37" customWidth="1"/>
    <col min="5391" max="5391" width="10" style="37" customWidth="1"/>
    <col min="5392" max="5392" width="12.140625" style="37" bestFit="1" customWidth="1"/>
    <col min="5393" max="5393" width="12.140625" style="37" customWidth="1"/>
    <col min="5394" max="5627" width="11.42578125" style="37"/>
    <col min="5628" max="5628" width="5.140625" style="37" customWidth="1"/>
    <col min="5629" max="5629" width="44.5703125" style="37" bestFit="1" customWidth="1"/>
    <col min="5630" max="5630" width="12.85546875" style="37" customWidth="1"/>
    <col min="5631" max="5631" width="49.140625" style="37" customWidth="1"/>
    <col min="5632" max="5632" width="14.28515625" style="37" customWidth="1"/>
    <col min="5633" max="5633" width="11" style="37" bestFit="1" customWidth="1"/>
    <col min="5634" max="5634" width="10" style="37" bestFit="1" customWidth="1"/>
    <col min="5635" max="5635" width="13" style="37" customWidth="1"/>
    <col min="5636" max="5636" width="13.28515625" style="37" bestFit="1" customWidth="1"/>
    <col min="5637" max="5637" width="12.140625" style="37" customWidth="1"/>
    <col min="5638" max="5638" width="10" style="37" customWidth="1"/>
    <col min="5639" max="5640" width="10.42578125" style="37" customWidth="1"/>
    <col min="5641" max="5641" width="11" style="37" customWidth="1"/>
    <col min="5642" max="5642" width="13.42578125" style="37" customWidth="1"/>
    <col min="5643" max="5643" width="13.7109375" style="37" customWidth="1"/>
    <col min="5644" max="5644" width="13.28515625" style="37" customWidth="1"/>
    <col min="5645" max="5645" width="13.42578125" style="37" customWidth="1"/>
    <col min="5646" max="5646" width="12.7109375" style="37" customWidth="1"/>
    <col min="5647" max="5647" width="10" style="37" customWidth="1"/>
    <col min="5648" max="5648" width="12.140625" style="37" bestFit="1" customWidth="1"/>
    <col min="5649" max="5649" width="12.140625" style="37" customWidth="1"/>
    <col min="5650" max="5883" width="11.42578125" style="37"/>
    <col min="5884" max="5884" width="5.140625" style="37" customWidth="1"/>
    <col min="5885" max="5885" width="44.5703125" style="37" bestFit="1" customWidth="1"/>
    <col min="5886" max="5886" width="12.85546875" style="37" customWidth="1"/>
    <col min="5887" max="5887" width="49.140625" style="37" customWidth="1"/>
    <col min="5888" max="5888" width="14.28515625" style="37" customWidth="1"/>
    <col min="5889" max="5889" width="11" style="37" bestFit="1" customWidth="1"/>
    <col min="5890" max="5890" width="10" style="37" bestFit="1" customWidth="1"/>
    <col min="5891" max="5891" width="13" style="37" customWidth="1"/>
    <col min="5892" max="5892" width="13.28515625" style="37" bestFit="1" customWidth="1"/>
    <col min="5893" max="5893" width="12.140625" style="37" customWidth="1"/>
    <col min="5894" max="5894" width="10" style="37" customWidth="1"/>
    <col min="5895" max="5896" width="10.42578125" style="37" customWidth="1"/>
    <col min="5897" max="5897" width="11" style="37" customWidth="1"/>
    <col min="5898" max="5898" width="13.42578125" style="37" customWidth="1"/>
    <col min="5899" max="5899" width="13.7109375" style="37" customWidth="1"/>
    <col min="5900" max="5900" width="13.28515625" style="37" customWidth="1"/>
    <col min="5901" max="5901" width="13.42578125" style="37" customWidth="1"/>
    <col min="5902" max="5902" width="12.7109375" style="37" customWidth="1"/>
    <col min="5903" max="5903" width="10" style="37" customWidth="1"/>
    <col min="5904" max="5904" width="12.140625" style="37" bestFit="1" customWidth="1"/>
    <col min="5905" max="5905" width="12.140625" style="37" customWidth="1"/>
    <col min="5906" max="6139" width="11.42578125" style="37"/>
    <col min="6140" max="6140" width="5.140625" style="37" customWidth="1"/>
    <col min="6141" max="6141" width="44.5703125" style="37" bestFit="1" customWidth="1"/>
    <col min="6142" max="6142" width="12.85546875" style="37" customWidth="1"/>
    <col min="6143" max="6143" width="49.140625" style="37" customWidth="1"/>
    <col min="6144" max="6144" width="14.28515625" style="37" customWidth="1"/>
    <col min="6145" max="6145" width="11" style="37" bestFit="1" customWidth="1"/>
    <col min="6146" max="6146" width="10" style="37" bestFit="1" customWidth="1"/>
    <col min="6147" max="6147" width="13" style="37" customWidth="1"/>
    <col min="6148" max="6148" width="13.28515625" style="37" bestFit="1" customWidth="1"/>
    <col min="6149" max="6149" width="12.140625" style="37" customWidth="1"/>
    <col min="6150" max="6150" width="10" style="37" customWidth="1"/>
    <col min="6151" max="6152" width="10.42578125" style="37" customWidth="1"/>
    <col min="6153" max="6153" width="11" style="37" customWidth="1"/>
    <col min="6154" max="6154" width="13.42578125" style="37" customWidth="1"/>
    <col min="6155" max="6155" width="13.7109375" style="37" customWidth="1"/>
    <col min="6156" max="6156" width="13.28515625" style="37" customWidth="1"/>
    <col min="6157" max="6157" width="13.42578125" style="37" customWidth="1"/>
    <col min="6158" max="6158" width="12.7109375" style="37" customWidth="1"/>
    <col min="6159" max="6159" width="10" style="37" customWidth="1"/>
    <col min="6160" max="6160" width="12.140625" style="37" bestFit="1" customWidth="1"/>
    <col min="6161" max="6161" width="12.140625" style="37" customWidth="1"/>
    <col min="6162" max="6395" width="11.42578125" style="37"/>
    <col min="6396" max="6396" width="5.140625" style="37" customWidth="1"/>
    <col min="6397" max="6397" width="44.5703125" style="37" bestFit="1" customWidth="1"/>
    <col min="6398" max="6398" width="12.85546875" style="37" customWidth="1"/>
    <col min="6399" max="6399" width="49.140625" style="37" customWidth="1"/>
    <col min="6400" max="6400" width="14.28515625" style="37" customWidth="1"/>
    <col min="6401" max="6401" width="11" style="37" bestFit="1" customWidth="1"/>
    <col min="6402" max="6402" width="10" style="37" bestFit="1" customWidth="1"/>
    <col min="6403" max="6403" width="13" style="37" customWidth="1"/>
    <col min="6404" max="6404" width="13.28515625" style="37" bestFit="1" customWidth="1"/>
    <col min="6405" max="6405" width="12.140625" style="37" customWidth="1"/>
    <col min="6406" max="6406" width="10" style="37" customWidth="1"/>
    <col min="6407" max="6408" width="10.42578125" style="37" customWidth="1"/>
    <col min="6409" max="6409" width="11" style="37" customWidth="1"/>
    <col min="6410" max="6410" width="13.42578125" style="37" customWidth="1"/>
    <col min="6411" max="6411" width="13.7109375" style="37" customWidth="1"/>
    <col min="6412" max="6412" width="13.28515625" style="37" customWidth="1"/>
    <col min="6413" max="6413" width="13.42578125" style="37" customWidth="1"/>
    <col min="6414" max="6414" width="12.7109375" style="37" customWidth="1"/>
    <col min="6415" max="6415" width="10" style="37" customWidth="1"/>
    <col min="6416" max="6416" width="12.140625" style="37" bestFit="1" customWidth="1"/>
    <col min="6417" max="6417" width="12.140625" style="37" customWidth="1"/>
    <col min="6418" max="6651" width="11.42578125" style="37"/>
    <col min="6652" max="6652" width="5.140625" style="37" customWidth="1"/>
    <col min="6653" max="6653" width="44.5703125" style="37" bestFit="1" customWidth="1"/>
    <col min="6654" max="6654" width="12.85546875" style="37" customWidth="1"/>
    <col min="6655" max="6655" width="49.140625" style="37" customWidth="1"/>
    <col min="6656" max="6656" width="14.28515625" style="37" customWidth="1"/>
    <col min="6657" max="6657" width="11" style="37" bestFit="1" customWidth="1"/>
    <col min="6658" max="6658" width="10" style="37" bestFit="1" customWidth="1"/>
    <col min="6659" max="6659" width="13" style="37" customWidth="1"/>
    <col min="6660" max="6660" width="13.28515625" style="37" bestFit="1" customWidth="1"/>
    <col min="6661" max="6661" width="12.140625" style="37" customWidth="1"/>
    <col min="6662" max="6662" width="10" style="37" customWidth="1"/>
    <col min="6663" max="6664" width="10.42578125" style="37" customWidth="1"/>
    <col min="6665" max="6665" width="11" style="37" customWidth="1"/>
    <col min="6666" max="6666" width="13.42578125" style="37" customWidth="1"/>
    <col min="6667" max="6667" width="13.7109375" style="37" customWidth="1"/>
    <col min="6668" max="6668" width="13.28515625" style="37" customWidth="1"/>
    <col min="6669" max="6669" width="13.42578125" style="37" customWidth="1"/>
    <col min="6670" max="6670" width="12.7109375" style="37" customWidth="1"/>
    <col min="6671" max="6671" width="10" style="37" customWidth="1"/>
    <col min="6672" max="6672" width="12.140625" style="37" bestFit="1" customWidth="1"/>
    <col min="6673" max="6673" width="12.140625" style="37" customWidth="1"/>
    <col min="6674" max="6907" width="11.42578125" style="37"/>
    <col min="6908" max="6908" width="5.140625" style="37" customWidth="1"/>
    <col min="6909" max="6909" width="44.5703125" style="37" bestFit="1" customWidth="1"/>
    <col min="6910" max="6910" width="12.85546875" style="37" customWidth="1"/>
    <col min="6911" max="6911" width="49.140625" style="37" customWidth="1"/>
    <col min="6912" max="6912" width="14.28515625" style="37" customWidth="1"/>
    <col min="6913" max="6913" width="11" style="37" bestFit="1" customWidth="1"/>
    <col min="6914" max="6914" width="10" style="37" bestFit="1" customWidth="1"/>
    <col min="6915" max="6915" width="13" style="37" customWidth="1"/>
    <col min="6916" max="6916" width="13.28515625" style="37" bestFit="1" customWidth="1"/>
    <col min="6917" max="6917" width="12.140625" style="37" customWidth="1"/>
    <col min="6918" max="6918" width="10" style="37" customWidth="1"/>
    <col min="6919" max="6920" width="10.42578125" style="37" customWidth="1"/>
    <col min="6921" max="6921" width="11" style="37" customWidth="1"/>
    <col min="6922" max="6922" width="13.42578125" style="37" customWidth="1"/>
    <col min="6923" max="6923" width="13.7109375" style="37" customWidth="1"/>
    <col min="6924" max="6924" width="13.28515625" style="37" customWidth="1"/>
    <col min="6925" max="6925" width="13.42578125" style="37" customWidth="1"/>
    <col min="6926" max="6926" width="12.7109375" style="37" customWidth="1"/>
    <col min="6927" max="6927" width="10" style="37" customWidth="1"/>
    <col min="6928" max="6928" width="12.140625" style="37" bestFit="1" customWidth="1"/>
    <col min="6929" max="6929" width="12.140625" style="37" customWidth="1"/>
    <col min="6930" max="7163" width="11.42578125" style="37"/>
    <col min="7164" max="7164" width="5.140625" style="37" customWidth="1"/>
    <col min="7165" max="7165" width="44.5703125" style="37" bestFit="1" customWidth="1"/>
    <col min="7166" max="7166" width="12.85546875" style="37" customWidth="1"/>
    <col min="7167" max="7167" width="49.140625" style="37" customWidth="1"/>
    <col min="7168" max="7168" width="14.28515625" style="37" customWidth="1"/>
    <col min="7169" max="7169" width="11" style="37" bestFit="1" customWidth="1"/>
    <col min="7170" max="7170" width="10" style="37" bestFit="1" customWidth="1"/>
    <col min="7171" max="7171" width="13" style="37" customWidth="1"/>
    <col min="7172" max="7172" width="13.28515625" style="37" bestFit="1" customWidth="1"/>
    <col min="7173" max="7173" width="12.140625" style="37" customWidth="1"/>
    <col min="7174" max="7174" width="10" style="37" customWidth="1"/>
    <col min="7175" max="7176" width="10.42578125" style="37" customWidth="1"/>
    <col min="7177" max="7177" width="11" style="37" customWidth="1"/>
    <col min="7178" max="7178" width="13.42578125" style="37" customWidth="1"/>
    <col min="7179" max="7179" width="13.7109375" style="37" customWidth="1"/>
    <col min="7180" max="7180" width="13.28515625" style="37" customWidth="1"/>
    <col min="7181" max="7181" width="13.42578125" style="37" customWidth="1"/>
    <col min="7182" max="7182" width="12.7109375" style="37" customWidth="1"/>
    <col min="7183" max="7183" width="10" style="37" customWidth="1"/>
    <col min="7184" max="7184" width="12.140625" style="37" bestFit="1" customWidth="1"/>
    <col min="7185" max="7185" width="12.140625" style="37" customWidth="1"/>
    <col min="7186" max="7419" width="11.42578125" style="37"/>
    <col min="7420" max="7420" width="5.140625" style="37" customWidth="1"/>
    <col min="7421" max="7421" width="44.5703125" style="37" bestFit="1" customWidth="1"/>
    <col min="7422" max="7422" width="12.85546875" style="37" customWidth="1"/>
    <col min="7423" max="7423" width="49.140625" style="37" customWidth="1"/>
    <col min="7424" max="7424" width="14.28515625" style="37" customWidth="1"/>
    <col min="7425" max="7425" width="11" style="37" bestFit="1" customWidth="1"/>
    <col min="7426" max="7426" width="10" style="37" bestFit="1" customWidth="1"/>
    <col min="7427" max="7427" width="13" style="37" customWidth="1"/>
    <col min="7428" max="7428" width="13.28515625" style="37" bestFit="1" customWidth="1"/>
    <col min="7429" max="7429" width="12.140625" style="37" customWidth="1"/>
    <col min="7430" max="7430" width="10" style="37" customWidth="1"/>
    <col min="7431" max="7432" width="10.42578125" style="37" customWidth="1"/>
    <col min="7433" max="7433" width="11" style="37" customWidth="1"/>
    <col min="7434" max="7434" width="13.42578125" style="37" customWidth="1"/>
    <col min="7435" max="7435" width="13.7109375" style="37" customWidth="1"/>
    <col min="7436" max="7436" width="13.28515625" style="37" customWidth="1"/>
    <col min="7437" max="7437" width="13.42578125" style="37" customWidth="1"/>
    <col min="7438" max="7438" width="12.7109375" style="37" customWidth="1"/>
    <col min="7439" max="7439" width="10" style="37" customWidth="1"/>
    <col min="7440" max="7440" width="12.140625" style="37" bestFit="1" customWidth="1"/>
    <col min="7441" max="7441" width="12.140625" style="37" customWidth="1"/>
    <col min="7442" max="7675" width="11.42578125" style="37"/>
    <col min="7676" max="7676" width="5.140625" style="37" customWidth="1"/>
    <col min="7677" max="7677" width="44.5703125" style="37" bestFit="1" customWidth="1"/>
    <col min="7678" max="7678" width="12.85546875" style="37" customWidth="1"/>
    <col min="7679" max="7679" width="49.140625" style="37" customWidth="1"/>
    <col min="7680" max="7680" width="14.28515625" style="37" customWidth="1"/>
    <col min="7681" max="7681" width="11" style="37" bestFit="1" customWidth="1"/>
    <col min="7682" max="7682" width="10" style="37" bestFit="1" customWidth="1"/>
    <col min="7683" max="7683" width="13" style="37" customWidth="1"/>
    <col min="7684" max="7684" width="13.28515625" style="37" bestFit="1" customWidth="1"/>
    <col min="7685" max="7685" width="12.140625" style="37" customWidth="1"/>
    <col min="7686" max="7686" width="10" style="37" customWidth="1"/>
    <col min="7687" max="7688" width="10.42578125" style="37" customWidth="1"/>
    <col min="7689" max="7689" width="11" style="37" customWidth="1"/>
    <col min="7690" max="7690" width="13.42578125" style="37" customWidth="1"/>
    <col min="7691" max="7691" width="13.7109375" style="37" customWidth="1"/>
    <col min="7692" max="7692" width="13.28515625" style="37" customWidth="1"/>
    <col min="7693" max="7693" width="13.42578125" style="37" customWidth="1"/>
    <col min="7694" max="7694" width="12.7109375" style="37" customWidth="1"/>
    <col min="7695" max="7695" width="10" style="37" customWidth="1"/>
    <col min="7696" max="7696" width="12.140625" style="37" bestFit="1" customWidth="1"/>
    <col min="7697" max="7697" width="12.140625" style="37" customWidth="1"/>
    <col min="7698" max="7931" width="11.42578125" style="37"/>
    <col min="7932" max="7932" width="5.140625" style="37" customWidth="1"/>
    <col min="7933" max="7933" width="44.5703125" style="37" bestFit="1" customWidth="1"/>
    <col min="7934" max="7934" width="12.85546875" style="37" customWidth="1"/>
    <col min="7935" max="7935" width="49.140625" style="37" customWidth="1"/>
    <col min="7936" max="7936" width="14.28515625" style="37" customWidth="1"/>
    <col min="7937" max="7937" width="11" style="37" bestFit="1" customWidth="1"/>
    <col min="7938" max="7938" width="10" style="37" bestFit="1" customWidth="1"/>
    <col min="7939" max="7939" width="13" style="37" customWidth="1"/>
    <col min="7940" max="7940" width="13.28515625" style="37" bestFit="1" customWidth="1"/>
    <col min="7941" max="7941" width="12.140625" style="37" customWidth="1"/>
    <col min="7942" max="7942" width="10" style="37" customWidth="1"/>
    <col min="7943" max="7944" width="10.42578125" style="37" customWidth="1"/>
    <col min="7945" max="7945" width="11" style="37" customWidth="1"/>
    <col min="7946" max="7946" width="13.42578125" style="37" customWidth="1"/>
    <col min="7947" max="7947" width="13.7109375" style="37" customWidth="1"/>
    <col min="7948" max="7948" width="13.28515625" style="37" customWidth="1"/>
    <col min="7949" max="7949" width="13.42578125" style="37" customWidth="1"/>
    <col min="7950" max="7950" width="12.7109375" style="37" customWidth="1"/>
    <col min="7951" max="7951" width="10" style="37" customWidth="1"/>
    <col min="7952" max="7952" width="12.140625" style="37" bestFit="1" customWidth="1"/>
    <col min="7953" max="7953" width="12.140625" style="37" customWidth="1"/>
    <col min="7954" max="8187" width="11.42578125" style="37"/>
    <col min="8188" max="8188" width="5.140625" style="37" customWidth="1"/>
    <col min="8189" max="8189" width="44.5703125" style="37" bestFit="1" customWidth="1"/>
    <col min="8190" max="8190" width="12.85546875" style="37" customWidth="1"/>
    <col min="8191" max="8191" width="49.140625" style="37" customWidth="1"/>
    <col min="8192" max="8192" width="14.28515625" style="37" customWidth="1"/>
    <col min="8193" max="8193" width="11" style="37" bestFit="1" customWidth="1"/>
    <col min="8194" max="8194" width="10" style="37" bestFit="1" customWidth="1"/>
    <col min="8195" max="8195" width="13" style="37" customWidth="1"/>
    <col min="8196" max="8196" width="13.28515625" style="37" bestFit="1" customWidth="1"/>
    <col min="8197" max="8197" width="12.140625" style="37" customWidth="1"/>
    <col min="8198" max="8198" width="10" style="37" customWidth="1"/>
    <col min="8199" max="8200" width="10.42578125" style="37" customWidth="1"/>
    <col min="8201" max="8201" width="11" style="37" customWidth="1"/>
    <col min="8202" max="8202" width="13.42578125" style="37" customWidth="1"/>
    <col min="8203" max="8203" width="13.7109375" style="37" customWidth="1"/>
    <col min="8204" max="8204" width="13.28515625" style="37" customWidth="1"/>
    <col min="8205" max="8205" width="13.42578125" style="37" customWidth="1"/>
    <col min="8206" max="8206" width="12.7109375" style="37" customWidth="1"/>
    <col min="8207" max="8207" width="10" style="37" customWidth="1"/>
    <col min="8208" max="8208" width="12.140625" style="37" bestFit="1" customWidth="1"/>
    <col min="8209" max="8209" width="12.140625" style="37" customWidth="1"/>
    <col min="8210" max="8443" width="11.42578125" style="37"/>
    <col min="8444" max="8444" width="5.140625" style="37" customWidth="1"/>
    <col min="8445" max="8445" width="44.5703125" style="37" bestFit="1" customWidth="1"/>
    <col min="8446" max="8446" width="12.85546875" style="37" customWidth="1"/>
    <col min="8447" max="8447" width="49.140625" style="37" customWidth="1"/>
    <col min="8448" max="8448" width="14.28515625" style="37" customWidth="1"/>
    <col min="8449" max="8449" width="11" style="37" bestFit="1" customWidth="1"/>
    <col min="8450" max="8450" width="10" style="37" bestFit="1" customWidth="1"/>
    <col min="8451" max="8451" width="13" style="37" customWidth="1"/>
    <col min="8452" max="8452" width="13.28515625" style="37" bestFit="1" customWidth="1"/>
    <col min="8453" max="8453" width="12.140625" style="37" customWidth="1"/>
    <col min="8454" max="8454" width="10" style="37" customWidth="1"/>
    <col min="8455" max="8456" width="10.42578125" style="37" customWidth="1"/>
    <col min="8457" max="8457" width="11" style="37" customWidth="1"/>
    <col min="8458" max="8458" width="13.42578125" style="37" customWidth="1"/>
    <col min="8459" max="8459" width="13.7109375" style="37" customWidth="1"/>
    <col min="8460" max="8460" width="13.28515625" style="37" customWidth="1"/>
    <col min="8461" max="8461" width="13.42578125" style="37" customWidth="1"/>
    <col min="8462" max="8462" width="12.7109375" style="37" customWidth="1"/>
    <col min="8463" max="8463" width="10" style="37" customWidth="1"/>
    <col min="8464" max="8464" width="12.140625" style="37" bestFit="1" customWidth="1"/>
    <col min="8465" max="8465" width="12.140625" style="37" customWidth="1"/>
    <col min="8466" max="8699" width="11.42578125" style="37"/>
    <col min="8700" max="8700" width="5.140625" style="37" customWidth="1"/>
    <col min="8701" max="8701" width="44.5703125" style="37" bestFit="1" customWidth="1"/>
    <col min="8702" max="8702" width="12.85546875" style="37" customWidth="1"/>
    <col min="8703" max="8703" width="49.140625" style="37" customWidth="1"/>
    <col min="8704" max="8704" width="14.28515625" style="37" customWidth="1"/>
    <col min="8705" max="8705" width="11" style="37" bestFit="1" customWidth="1"/>
    <col min="8706" max="8706" width="10" style="37" bestFit="1" customWidth="1"/>
    <col min="8707" max="8707" width="13" style="37" customWidth="1"/>
    <col min="8708" max="8708" width="13.28515625" style="37" bestFit="1" customWidth="1"/>
    <col min="8709" max="8709" width="12.140625" style="37" customWidth="1"/>
    <col min="8710" max="8710" width="10" style="37" customWidth="1"/>
    <col min="8711" max="8712" width="10.42578125" style="37" customWidth="1"/>
    <col min="8713" max="8713" width="11" style="37" customWidth="1"/>
    <col min="8714" max="8714" width="13.42578125" style="37" customWidth="1"/>
    <col min="8715" max="8715" width="13.7109375" style="37" customWidth="1"/>
    <col min="8716" max="8716" width="13.28515625" style="37" customWidth="1"/>
    <col min="8717" max="8717" width="13.42578125" style="37" customWidth="1"/>
    <col min="8718" max="8718" width="12.7109375" style="37" customWidth="1"/>
    <col min="8719" max="8719" width="10" style="37" customWidth="1"/>
    <col min="8720" max="8720" width="12.140625" style="37" bestFit="1" customWidth="1"/>
    <col min="8721" max="8721" width="12.140625" style="37" customWidth="1"/>
    <col min="8722" max="8955" width="11.42578125" style="37"/>
    <col min="8956" max="8956" width="5.140625" style="37" customWidth="1"/>
    <col min="8957" max="8957" width="44.5703125" style="37" bestFit="1" customWidth="1"/>
    <col min="8958" max="8958" width="12.85546875" style="37" customWidth="1"/>
    <col min="8959" max="8959" width="49.140625" style="37" customWidth="1"/>
    <col min="8960" max="8960" width="14.28515625" style="37" customWidth="1"/>
    <col min="8961" max="8961" width="11" style="37" bestFit="1" customWidth="1"/>
    <col min="8962" max="8962" width="10" style="37" bestFit="1" customWidth="1"/>
    <col min="8963" max="8963" width="13" style="37" customWidth="1"/>
    <col min="8964" max="8964" width="13.28515625" style="37" bestFit="1" customWidth="1"/>
    <col min="8965" max="8965" width="12.140625" style="37" customWidth="1"/>
    <col min="8966" max="8966" width="10" style="37" customWidth="1"/>
    <col min="8967" max="8968" width="10.42578125" style="37" customWidth="1"/>
    <col min="8969" max="8969" width="11" style="37" customWidth="1"/>
    <col min="8970" max="8970" width="13.42578125" style="37" customWidth="1"/>
    <col min="8971" max="8971" width="13.7109375" style="37" customWidth="1"/>
    <col min="8972" max="8972" width="13.28515625" style="37" customWidth="1"/>
    <col min="8973" max="8973" width="13.42578125" style="37" customWidth="1"/>
    <col min="8974" max="8974" width="12.7109375" style="37" customWidth="1"/>
    <col min="8975" max="8975" width="10" style="37" customWidth="1"/>
    <col min="8976" max="8976" width="12.140625" style="37" bestFit="1" customWidth="1"/>
    <col min="8977" max="8977" width="12.140625" style="37" customWidth="1"/>
    <col min="8978" max="9211" width="11.42578125" style="37"/>
    <col min="9212" max="9212" width="5.140625" style="37" customWidth="1"/>
    <col min="9213" max="9213" width="44.5703125" style="37" bestFit="1" customWidth="1"/>
    <col min="9214" max="9214" width="12.85546875" style="37" customWidth="1"/>
    <col min="9215" max="9215" width="49.140625" style="37" customWidth="1"/>
    <col min="9216" max="9216" width="14.28515625" style="37" customWidth="1"/>
    <col min="9217" max="9217" width="11" style="37" bestFit="1" customWidth="1"/>
    <col min="9218" max="9218" width="10" style="37" bestFit="1" customWidth="1"/>
    <col min="9219" max="9219" width="13" style="37" customWidth="1"/>
    <col min="9220" max="9220" width="13.28515625" style="37" bestFit="1" customWidth="1"/>
    <col min="9221" max="9221" width="12.140625" style="37" customWidth="1"/>
    <col min="9222" max="9222" width="10" style="37" customWidth="1"/>
    <col min="9223" max="9224" width="10.42578125" style="37" customWidth="1"/>
    <col min="9225" max="9225" width="11" style="37" customWidth="1"/>
    <col min="9226" max="9226" width="13.42578125" style="37" customWidth="1"/>
    <col min="9227" max="9227" width="13.7109375" style="37" customWidth="1"/>
    <col min="9228" max="9228" width="13.28515625" style="37" customWidth="1"/>
    <col min="9229" max="9229" width="13.42578125" style="37" customWidth="1"/>
    <col min="9230" max="9230" width="12.7109375" style="37" customWidth="1"/>
    <col min="9231" max="9231" width="10" style="37" customWidth="1"/>
    <col min="9232" max="9232" width="12.140625" style="37" bestFit="1" customWidth="1"/>
    <col min="9233" max="9233" width="12.140625" style="37" customWidth="1"/>
    <col min="9234" max="9467" width="11.42578125" style="37"/>
    <col min="9468" max="9468" width="5.140625" style="37" customWidth="1"/>
    <col min="9469" max="9469" width="44.5703125" style="37" bestFit="1" customWidth="1"/>
    <col min="9470" max="9470" width="12.85546875" style="37" customWidth="1"/>
    <col min="9471" max="9471" width="49.140625" style="37" customWidth="1"/>
    <col min="9472" max="9472" width="14.28515625" style="37" customWidth="1"/>
    <col min="9473" max="9473" width="11" style="37" bestFit="1" customWidth="1"/>
    <col min="9474" max="9474" width="10" style="37" bestFit="1" customWidth="1"/>
    <col min="9475" max="9475" width="13" style="37" customWidth="1"/>
    <col min="9476" max="9476" width="13.28515625" style="37" bestFit="1" customWidth="1"/>
    <col min="9477" max="9477" width="12.140625" style="37" customWidth="1"/>
    <col min="9478" max="9478" width="10" style="37" customWidth="1"/>
    <col min="9479" max="9480" width="10.42578125" style="37" customWidth="1"/>
    <col min="9481" max="9481" width="11" style="37" customWidth="1"/>
    <col min="9482" max="9482" width="13.42578125" style="37" customWidth="1"/>
    <col min="9483" max="9483" width="13.7109375" style="37" customWidth="1"/>
    <col min="9484" max="9484" width="13.28515625" style="37" customWidth="1"/>
    <col min="9485" max="9485" width="13.42578125" style="37" customWidth="1"/>
    <col min="9486" max="9486" width="12.7109375" style="37" customWidth="1"/>
    <col min="9487" max="9487" width="10" style="37" customWidth="1"/>
    <col min="9488" max="9488" width="12.140625" style="37" bestFit="1" customWidth="1"/>
    <col min="9489" max="9489" width="12.140625" style="37" customWidth="1"/>
    <col min="9490" max="9723" width="11.42578125" style="37"/>
    <col min="9724" max="9724" width="5.140625" style="37" customWidth="1"/>
    <col min="9725" max="9725" width="44.5703125" style="37" bestFit="1" customWidth="1"/>
    <col min="9726" max="9726" width="12.85546875" style="37" customWidth="1"/>
    <col min="9727" max="9727" width="49.140625" style="37" customWidth="1"/>
    <col min="9728" max="9728" width="14.28515625" style="37" customWidth="1"/>
    <col min="9729" max="9729" width="11" style="37" bestFit="1" customWidth="1"/>
    <col min="9730" max="9730" width="10" style="37" bestFit="1" customWidth="1"/>
    <col min="9731" max="9731" width="13" style="37" customWidth="1"/>
    <col min="9732" max="9732" width="13.28515625" style="37" bestFit="1" customWidth="1"/>
    <col min="9733" max="9733" width="12.140625" style="37" customWidth="1"/>
    <col min="9734" max="9734" width="10" style="37" customWidth="1"/>
    <col min="9735" max="9736" width="10.42578125" style="37" customWidth="1"/>
    <col min="9737" max="9737" width="11" style="37" customWidth="1"/>
    <col min="9738" max="9738" width="13.42578125" style="37" customWidth="1"/>
    <col min="9739" max="9739" width="13.7109375" style="37" customWidth="1"/>
    <col min="9740" max="9740" width="13.28515625" style="37" customWidth="1"/>
    <col min="9741" max="9741" width="13.42578125" style="37" customWidth="1"/>
    <col min="9742" max="9742" width="12.7109375" style="37" customWidth="1"/>
    <col min="9743" max="9743" width="10" style="37" customWidth="1"/>
    <col min="9744" max="9744" width="12.140625" style="37" bestFit="1" customWidth="1"/>
    <col min="9745" max="9745" width="12.140625" style="37" customWidth="1"/>
    <col min="9746" max="9979" width="11.42578125" style="37"/>
    <col min="9980" max="9980" width="5.140625" style="37" customWidth="1"/>
    <col min="9981" max="9981" width="44.5703125" style="37" bestFit="1" customWidth="1"/>
    <col min="9982" max="9982" width="12.85546875" style="37" customWidth="1"/>
    <col min="9983" max="9983" width="49.140625" style="37" customWidth="1"/>
    <col min="9984" max="9984" width="14.28515625" style="37" customWidth="1"/>
    <col min="9985" max="9985" width="11" style="37" bestFit="1" customWidth="1"/>
    <col min="9986" max="9986" width="10" style="37" bestFit="1" customWidth="1"/>
    <col min="9987" max="9987" width="13" style="37" customWidth="1"/>
    <col min="9988" max="9988" width="13.28515625" style="37" bestFit="1" customWidth="1"/>
    <col min="9989" max="9989" width="12.140625" style="37" customWidth="1"/>
    <col min="9990" max="9990" width="10" style="37" customWidth="1"/>
    <col min="9991" max="9992" width="10.42578125" style="37" customWidth="1"/>
    <col min="9993" max="9993" width="11" style="37" customWidth="1"/>
    <col min="9994" max="9994" width="13.42578125" style="37" customWidth="1"/>
    <col min="9995" max="9995" width="13.7109375" style="37" customWidth="1"/>
    <col min="9996" max="9996" width="13.28515625" style="37" customWidth="1"/>
    <col min="9997" max="9997" width="13.42578125" style="37" customWidth="1"/>
    <col min="9998" max="9998" width="12.7109375" style="37" customWidth="1"/>
    <col min="9999" max="9999" width="10" style="37" customWidth="1"/>
    <col min="10000" max="10000" width="12.140625" style="37" bestFit="1" customWidth="1"/>
    <col min="10001" max="10001" width="12.140625" style="37" customWidth="1"/>
    <col min="10002" max="10235" width="11.42578125" style="37"/>
    <col min="10236" max="10236" width="5.140625" style="37" customWidth="1"/>
    <col min="10237" max="10237" width="44.5703125" style="37" bestFit="1" customWidth="1"/>
    <col min="10238" max="10238" width="12.85546875" style="37" customWidth="1"/>
    <col min="10239" max="10239" width="49.140625" style="37" customWidth="1"/>
    <col min="10240" max="10240" width="14.28515625" style="37" customWidth="1"/>
    <col min="10241" max="10241" width="11" style="37" bestFit="1" customWidth="1"/>
    <col min="10242" max="10242" width="10" style="37" bestFit="1" customWidth="1"/>
    <col min="10243" max="10243" width="13" style="37" customWidth="1"/>
    <col min="10244" max="10244" width="13.28515625" style="37" bestFit="1" customWidth="1"/>
    <col min="10245" max="10245" width="12.140625" style="37" customWidth="1"/>
    <col min="10246" max="10246" width="10" style="37" customWidth="1"/>
    <col min="10247" max="10248" width="10.42578125" style="37" customWidth="1"/>
    <col min="10249" max="10249" width="11" style="37" customWidth="1"/>
    <col min="10250" max="10250" width="13.42578125" style="37" customWidth="1"/>
    <col min="10251" max="10251" width="13.7109375" style="37" customWidth="1"/>
    <col min="10252" max="10252" width="13.28515625" style="37" customWidth="1"/>
    <col min="10253" max="10253" width="13.42578125" style="37" customWidth="1"/>
    <col min="10254" max="10254" width="12.7109375" style="37" customWidth="1"/>
    <col min="10255" max="10255" width="10" style="37" customWidth="1"/>
    <col min="10256" max="10256" width="12.140625" style="37" bestFit="1" customWidth="1"/>
    <col min="10257" max="10257" width="12.140625" style="37" customWidth="1"/>
    <col min="10258" max="10491" width="11.42578125" style="37"/>
    <col min="10492" max="10492" width="5.140625" style="37" customWidth="1"/>
    <col min="10493" max="10493" width="44.5703125" style="37" bestFit="1" customWidth="1"/>
    <col min="10494" max="10494" width="12.85546875" style="37" customWidth="1"/>
    <col min="10495" max="10495" width="49.140625" style="37" customWidth="1"/>
    <col min="10496" max="10496" width="14.28515625" style="37" customWidth="1"/>
    <col min="10497" max="10497" width="11" style="37" bestFit="1" customWidth="1"/>
    <col min="10498" max="10498" width="10" style="37" bestFit="1" customWidth="1"/>
    <col min="10499" max="10499" width="13" style="37" customWidth="1"/>
    <col min="10500" max="10500" width="13.28515625" style="37" bestFit="1" customWidth="1"/>
    <col min="10501" max="10501" width="12.140625" style="37" customWidth="1"/>
    <col min="10502" max="10502" width="10" style="37" customWidth="1"/>
    <col min="10503" max="10504" width="10.42578125" style="37" customWidth="1"/>
    <col min="10505" max="10505" width="11" style="37" customWidth="1"/>
    <col min="10506" max="10506" width="13.42578125" style="37" customWidth="1"/>
    <col min="10507" max="10507" width="13.7109375" style="37" customWidth="1"/>
    <col min="10508" max="10508" width="13.28515625" style="37" customWidth="1"/>
    <col min="10509" max="10509" width="13.42578125" style="37" customWidth="1"/>
    <col min="10510" max="10510" width="12.7109375" style="37" customWidth="1"/>
    <col min="10511" max="10511" width="10" style="37" customWidth="1"/>
    <col min="10512" max="10512" width="12.140625" style="37" bestFit="1" customWidth="1"/>
    <col min="10513" max="10513" width="12.140625" style="37" customWidth="1"/>
    <col min="10514" max="10747" width="11.42578125" style="37"/>
    <col min="10748" max="10748" width="5.140625" style="37" customWidth="1"/>
    <col min="10749" max="10749" width="44.5703125" style="37" bestFit="1" customWidth="1"/>
    <col min="10750" max="10750" width="12.85546875" style="37" customWidth="1"/>
    <col min="10751" max="10751" width="49.140625" style="37" customWidth="1"/>
    <col min="10752" max="10752" width="14.28515625" style="37" customWidth="1"/>
    <col min="10753" max="10753" width="11" style="37" bestFit="1" customWidth="1"/>
    <col min="10754" max="10754" width="10" style="37" bestFit="1" customWidth="1"/>
    <col min="10755" max="10755" width="13" style="37" customWidth="1"/>
    <col min="10756" max="10756" width="13.28515625" style="37" bestFit="1" customWidth="1"/>
    <col min="10757" max="10757" width="12.140625" style="37" customWidth="1"/>
    <col min="10758" max="10758" width="10" style="37" customWidth="1"/>
    <col min="10759" max="10760" width="10.42578125" style="37" customWidth="1"/>
    <col min="10761" max="10761" width="11" style="37" customWidth="1"/>
    <col min="10762" max="10762" width="13.42578125" style="37" customWidth="1"/>
    <col min="10763" max="10763" width="13.7109375" style="37" customWidth="1"/>
    <col min="10764" max="10764" width="13.28515625" style="37" customWidth="1"/>
    <col min="10765" max="10765" width="13.42578125" style="37" customWidth="1"/>
    <col min="10766" max="10766" width="12.7109375" style="37" customWidth="1"/>
    <col min="10767" max="10767" width="10" style="37" customWidth="1"/>
    <col min="10768" max="10768" width="12.140625" style="37" bestFit="1" customWidth="1"/>
    <col min="10769" max="10769" width="12.140625" style="37" customWidth="1"/>
    <col min="10770" max="11003" width="11.42578125" style="37"/>
    <col min="11004" max="11004" width="5.140625" style="37" customWidth="1"/>
    <col min="11005" max="11005" width="44.5703125" style="37" bestFit="1" customWidth="1"/>
    <col min="11006" max="11006" width="12.85546875" style="37" customWidth="1"/>
    <col min="11007" max="11007" width="49.140625" style="37" customWidth="1"/>
    <col min="11008" max="11008" width="14.28515625" style="37" customWidth="1"/>
    <col min="11009" max="11009" width="11" style="37" bestFit="1" customWidth="1"/>
    <col min="11010" max="11010" width="10" style="37" bestFit="1" customWidth="1"/>
    <col min="11011" max="11011" width="13" style="37" customWidth="1"/>
    <col min="11012" max="11012" width="13.28515625" style="37" bestFit="1" customWidth="1"/>
    <col min="11013" max="11013" width="12.140625" style="37" customWidth="1"/>
    <col min="11014" max="11014" width="10" style="37" customWidth="1"/>
    <col min="11015" max="11016" width="10.42578125" style="37" customWidth="1"/>
    <col min="11017" max="11017" width="11" style="37" customWidth="1"/>
    <col min="11018" max="11018" width="13.42578125" style="37" customWidth="1"/>
    <col min="11019" max="11019" width="13.7109375" style="37" customWidth="1"/>
    <col min="11020" max="11020" width="13.28515625" style="37" customWidth="1"/>
    <col min="11021" max="11021" width="13.42578125" style="37" customWidth="1"/>
    <col min="11022" max="11022" width="12.7109375" style="37" customWidth="1"/>
    <col min="11023" max="11023" width="10" style="37" customWidth="1"/>
    <col min="11024" max="11024" width="12.140625" style="37" bestFit="1" customWidth="1"/>
    <col min="11025" max="11025" width="12.140625" style="37" customWidth="1"/>
    <col min="11026" max="11259" width="11.42578125" style="37"/>
    <col min="11260" max="11260" width="5.140625" style="37" customWidth="1"/>
    <col min="11261" max="11261" width="44.5703125" style="37" bestFit="1" customWidth="1"/>
    <col min="11262" max="11262" width="12.85546875" style="37" customWidth="1"/>
    <col min="11263" max="11263" width="49.140625" style="37" customWidth="1"/>
    <col min="11264" max="11264" width="14.28515625" style="37" customWidth="1"/>
    <col min="11265" max="11265" width="11" style="37" bestFit="1" customWidth="1"/>
    <col min="11266" max="11266" width="10" style="37" bestFit="1" customWidth="1"/>
    <col min="11267" max="11267" width="13" style="37" customWidth="1"/>
    <col min="11268" max="11268" width="13.28515625" style="37" bestFit="1" customWidth="1"/>
    <col min="11269" max="11269" width="12.140625" style="37" customWidth="1"/>
    <col min="11270" max="11270" width="10" style="37" customWidth="1"/>
    <col min="11271" max="11272" width="10.42578125" style="37" customWidth="1"/>
    <col min="11273" max="11273" width="11" style="37" customWidth="1"/>
    <col min="11274" max="11274" width="13.42578125" style="37" customWidth="1"/>
    <col min="11275" max="11275" width="13.7109375" style="37" customWidth="1"/>
    <col min="11276" max="11276" width="13.28515625" style="37" customWidth="1"/>
    <col min="11277" max="11277" width="13.42578125" style="37" customWidth="1"/>
    <col min="11278" max="11278" width="12.7109375" style="37" customWidth="1"/>
    <col min="11279" max="11279" width="10" style="37" customWidth="1"/>
    <col min="11280" max="11280" width="12.140625" style="37" bestFit="1" customWidth="1"/>
    <col min="11281" max="11281" width="12.140625" style="37" customWidth="1"/>
    <col min="11282" max="11515" width="11.42578125" style="37"/>
    <col min="11516" max="11516" width="5.140625" style="37" customWidth="1"/>
    <col min="11517" max="11517" width="44.5703125" style="37" bestFit="1" customWidth="1"/>
    <col min="11518" max="11518" width="12.85546875" style="37" customWidth="1"/>
    <col min="11519" max="11519" width="49.140625" style="37" customWidth="1"/>
    <col min="11520" max="11520" width="14.28515625" style="37" customWidth="1"/>
    <col min="11521" max="11521" width="11" style="37" bestFit="1" customWidth="1"/>
    <col min="11522" max="11522" width="10" style="37" bestFit="1" customWidth="1"/>
    <col min="11523" max="11523" width="13" style="37" customWidth="1"/>
    <col min="11524" max="11524" width="13.28515625" style="37" bestFit="1" customWidth="1"/>
    <col min="11525" max="11525" width="12.140625" style="37" customWidth="1"/>
    <col min="11526" max="11526" width="10" style="37" customWidth="1"/>
    <col min="11527" max="11528" width="10.42578125" style="37" customWidth="1"/>
    <col min="11529" max="11529" width="11" style="37" customWidth="1"/>
    <col min="11530" max="11530" width="13.42578125" style="37" customWidth="1"/>
    <col min="11531" max="11531" width="13.7109375" style="37" customWidth="1"/>
    <col min="11532" max="11532" width="13.28515625" style="37" customWidth="1"/>
    <col min="11533" max="11533" width="13.42578125" style="37" customWidth="1"/>
    <col min="11534" max="11534" width="12.7109375" style="37" customWidth="1"/>
    <col min="11535" max="11535" width="10" style="37" customWidth="1"/>
    <col min="11536" max="11536" width="12.140625" style="37" bestFit="1" customWidth="1"/>
    <col min="11537" max="11537" width="12.140625" style="37" customWidth="1"/>
    <col min="11538" max="11771" width="11.42578125" style="37"/>
    <col min="11772" max="11772" width="5.140625" style="37" customWidth="1"/>
    <col min="11773" max="11773" width="44.5703125" style="37" bestFit="1" customWidth="1"/>
    <col min="11774" max="11774" width="12.85546875" style="37" customWidth="1"/>
    <col min="11775" max="11775" width="49.140625" style="37" customWidth="1"/>
    <col min="11776" max="11776" width="14.28515625" style="37" customWidth="1"/>
    <col min="11777" max="11777" width="11" style="37" bestFit="1" customWidth="1"/>
    <col min="11778" max="11778" width="10" style="37" bestFit="1" customWidth="1"/>
    <col min="11779" max="11779" width="13" style="37" customWidth="1"/>
    <col min="11780" max="11780" width="13.28515625" style="37" bestFit="1" customWidth="1"/>
    <col min="11781" max="11781" width="12.140625" style="37" customWidth="1"/>
    <col min="11782" max="11782" width="10" style="37" customWidth="1"/>
    <col min="11783" max="11784" width="10.42578125" style="37" customWidth="1"/>
    <col min="11785" max="11785" width="11" style="37" customWidth="1"/>
    <col min="11786" max="11786" width="13.42578125" style="37" customWidth="1"/>
    <col min="11787" max="11787" width="13.7109375" style="37" customWidth="1"/>
    <col min="11788" max="11788" width="13.28515625" style="37" customWidth="1"/>
    <col min="11789" max="11789" width="13.42578125" style="37" customWidth="1"/>
    <col min="11790" max="11790" width="12.7109375" style="37" customWidth="1"/>
    <col min="11791" max="11791" width="10" style="37" customWidth="1"/>
    <col min="11792" max="11792" width="12.140625" style="37" bestFit="1" customWidth="1"/>
    <col min="11793" max="11793" width="12.140625" style="37" customWidth="1"/>
    <col min="11794" max="12027" width="11.42578125" style="37"/>
    <col min="12028" max="12028" width="5.140625" style="37" customWidth="1"/>
    <col min="12029" max="12029" width="44.5703125" style="37" bestFit="1" customWidth="1"/>
    <col min="12030" max="12030" width="12.85546875" style="37" customWidth="1"/>
    <col min="12031" max="12031" width="49.140625" style="37" customWidth="1"/>
    <col min="12032" max="12032" width="14.28515625" style="37" customWidth="1"/>
    <col min="12033" max="12033" width="11" style="37" bestFit="1" customWidth="1"/>
    <col min="12034" max="12034" width="10" style="37" bestFit="1" customWidth="1"/>
    <col min="12035" max="12035" width="13" style="37" customWidth="1"/>
    <col min="12036" max="12036" width="13.28515625" style="37" bestFit="1" customWidth="1"/>
    <col min="12037" max="12037" width="12.140625" style="37" customWidth="1"/>
    <col min="12038" max="12038" width="10" style="37" customWidth="1"/>
    <col min="12039" max="12040" width="10.42578125" style="37" customWidth="1"/>
    <col min="12041" max="12041" width="11" style="37" customWidth="1"/>
    <col min="12042" max="12042" width="13.42578125" style="37" customWidth="1"/>
    <col min="12043" max="12043" width="13.7109375" style="37" customWidth="1"/>
    <col min="12044" max="12044" width="13.28515625" style="37" customWidth="1"/>
    <col min="12045" max="12045" width="13.42578125" style="37" customWidth="1"/>
    <col min="12046" max="12046" width="12.7109375" style="37" customWidth="1"/>
    <col min="12047" max="12047" width="10" style="37" customWidth="1"/>
    <col min="12048" max="12048" width="12.140625" style="37" bestFit="1" customWidth="1"/>
    <col min="12049" max="12049" width="12.140625" style="37" customWidth="1"/>
    <col min="12050" max="12283" width="11.42578125" style="37"/>
    <col min="12284" max="12284" width="5.140625" style="37" customWidth="1"/>
    <col min="12285" max="12285" width="44.5703125" style="37" bestFit="1" customWidth="1"/>
    <col min="12286" max="12286" width="12.85546875" style="37" customWidth="1"/>
    <col min="12287" max="12287" width="49.140625" style="37" customWidth="1"/>
    <col min="12288" max="12288" width="14.28515625" style="37" customWidth="1"/>
    <col min="12289" max="12289" width="11" style="37" bestFit="1" customWidth="1"/>
    <col min="12290" max="12290" width="10" style="37" bestFit="1" customWidth="1"/>
    <col min="12291" max="12291" width="13" style="37" customWidth="1"/>
    <col min="12292" max="12292" width="13.28515625" style="37" bestFit="1" customWidth="1"/>
    <col min="12293" max="12293" width="12.140625" style="37" customWidth="1"/>
    <col min="12294" max="12294" width="10" style="37" customWidth="1"/>
    <col min="12295" max="12296" width="10.42578125" style="37" customWidth="1"/>
    <col min="12297" max="12297" width="11" style="37" customWidth="1"/>
    <col min="12298" max="12298" width="13.42578125" style="37" customWidth="1"/>
    <col min="12299" max="12299" width="13.7109375" style="37" customWidth="1"/>
    <col min="12300" max="12300" width="13.28515625" style="37" customWidth="1"/>
    <col min="12301" max="12301" width="13.42578125" style="37" customWidth="1"/>
    <col min="12302" max="12302" width="12.7109375" style="37" customWidth="1"/>
    <col min="12303" max="12303" width="10" style="37" customWidth="1"/>
    <col min="12304" max="12304" width="12.140625" style="37" bestFit="1" customWidth="1"/>
    <col min="12305" max="12305" width="12.140625" style="37" customWidth="1"/>
    <col min="12306" max="12539" width="11.42578125" style="37"/>
    <col min="12540" max="12540" width="5.140625" style="37" customWidth="1"/>
    <col min="12541" max="12541" width="44.5703125" style="37" bestFit="1" customWidth="1"/>
    <col min="12542" max="12542" width="12.85546875" style="37" customWidth="1"/>
    <col min="12543" max="12543" width="49.140625" style="37" customWidth="1"/>
    <col min="12544" max="12544" width="14.28515625" style="37" customWidth="1"/>
    <col min="12545" max="12545" width="11" style="37" bestFit="1" customWidth="1"/>
    <col min="12546" max="12546" width="10" style="37" bestFit="1" customWidth="1"/>
    <col min="12547" max="12547" width="13" style="37" customWidth="1"/>
    <col min="12548" max="12548" width="13.28515625" style="37" bestFit="1" customWidth="1"/>
    <col min="12549" max="12549" width="12.140625" style="37" customWidth="1"/>
    <col min="12550" max="12550" width="10" style="37" customWidth="1"/>
    <col min="12551" max="12552" width="10.42578125" style="37" customWidth="1"/>
    <col min="12553" max="12553" width="11" style="37" customWidth="1"/>
    <col min="12554" max="12554" width="13.42578125" style="37" customWidth="1"/>
    <col min="12555" max="12555" width="13.7109375" style="37" customWidth="1"/>
    <col min="12556" max="12556" width="13.28515625" style="37" customWidth="1"/>
    <col min="12557" max="12557" width="13.42578125" style="37" customWidth="1"/>
    <col min="12558" max="12558" width="12.7109375" style="37" customWidth="1"/>
    <col min="12559" max="12559" width="10" style="37" customWidth="1"/>
    <col min="12560" max="12560" width="12.140625" style="37" bestFit="1" customWidth="1"/>
    <col min="12561" max="12561" width="12.140625" style="37" customWidth="1"/>
    <col min="12562" max="12795" width="11.42578125" style="37"/>
    <col min="12796" max="12796" width="5.140625" style="37" customWidth="1"/>
    <col min="12797" max="12797" width="44.5703125" style="37" bestFit="1" customWidth="1"/>
    <col min="12798" max="12798" width="12.85546875" style="37" customWidth="1"/>
    <col min="12799" max="12799" width="49.140625" style="37" customWidth="1"/>
    <col min="12800" max="12800" width="14.28515625" style="37" customWidth="1"/>
    <col min="12801" max="12801" width="11" style="37" bestFit="1" customWidth="1"/>
    <col min="12802" max="12802" width="10" style="37" bestFit="1" customWidth="1"/>
    <col min="12803" max="12803" width="13" style="37" customWidth="1"/>
    <col min="12804" max="12804" width="13.28515625" style="37" bestFit="1" customWidth="1"/>
    <col min="12805" max="12805" width="12.140625" style="37" customWidth="1"/>
    <col min="12806" max="12806" width="10" style="37" customWidth="1"/>
    <col min="12807" max="12808" width="10.42578125" style="37" customWidth="1"/>
    <col min="12809" max="12809" width="11" style="37" customWidth="1"/>
    <col min="12810" max="12810" width="13.42578125" style="37" customWidth="1"/>
    <col min="12811" max="12811" width="13.7109375" style="37" customWidth="1"/>
    <col min="12812" max="12812" width="13.28515625" style="37" customWidth="1"/>
    <col min="12813" max="12813" width="13.42578125" style="37" customWidth="1"/>
    <col min="12814" max="12814" width="12.7109375" style="37" customWidth="1"/>
    <col min="12815" max="12815" width="10" style="37" customWidth="1"/>
    <col min="12816" max="12816" width="12.140625" style="37" bestFit="1" customWidth="1"/>
    <col min="12817" max="12817" width="12.140625" style="37" customWidth="1"/>
    <col min="12818" max="13051" width="11.42578125" style="37"/>
    <col min="13052" max="13052" width="5.140625" style="37" customWidth="1"/>
    <col min="13053" max="13053" width="44.5703125" style="37" bestFit="1" customWidth="1"/>
    <col min="13054" max="13054" width="12.85546875" style="37" customWidth="1"/>
    <col min="13055" max="13055" width="49.140625" style="37" customWidth="1"/>
    <col min="13056" max="13056" width="14.28515625" style="37" customWidth="1"/>
    <col min="13057" max="13057" width="11" style="37" bestFit="1" customWidth="1"/>
    <col min="13058" max="13058" width="10" style="37" bestFit="1" customWidth="1"/>
    <col min="13059" max="13059" width="13" style="37" customWidth="1"/>
    <col min="13060" max="13060" width="13.28515625" style="37" bestFit="1" customWidth="1"/>
    <col min="13061" max="13061" width="12.140625" style="37" customWidth="1"/>
    <col min="13062" max="13062" width="10" style="37" customWidth="1"/>
    <col min="13063" max="13064" width="10.42578125" style="37" customWidth="1"/>
    <col min="13065" max="13065" width="11" style="37" customWidth="1"/>
    <col min="13066" max="13066" width="13.42578125" style="37" customWidth="1"/>
    <col min="13067" max="13067" width="13.7109375" style="37" customWidth="1"/>
    <col min="13068" max="13068" width="13.28515625" style="37" customWidth="1"/>
    <col min="13069" max="13069" width="13.42578125" style="37" customWidth="1"/>
    <col min="13070" max="13070" width="12.7109375" style="37" customWidth="1"/>
    <col min="13071" max="13071" width="10" style="37" customWidth="1"/>
    <col min="13072" max="13072" width="12.140625" style="37" bestFit="1" customWidth="1"/>
    <col min="13073" max="13073" width="12.140625" style="37" customWidth="1"/>
    <col min="13074" max="13307" width="11.42578125" style="37"/>
    <col min="13308" max="13308" width="5.140625" style="37" customWidth="1"/>
    <col min="13309" max="13309" width="44.5703125" style="37" bestFit="1" customWidth="1"/>
    <col min="13310" max="13310" width="12.85546875" style="37" customWidth="1"/>
    <col min="13311" max="13311" width="49.140625" style="37" customWidth="1"/>
    <col min="13312" max="13312" width="14.28515625" style="37" customWidth="1"/>
    <col min="13313" max="13313" width="11" style="37" bestFit="1" customWidth="1"/>
    <col min="13314" max="13314" width="10" style="37" bestFit="1" customWidth="1"/>
    <col min="13315" max="13315" width="13" style="37" customWidth="1"/>
    <col min="13316" max="13316" width="13.28515625" style="37" bestFit="1" customWidth="1"/>
    <col min="13317" max="13317" width="12.140625" style="37" customWidth="1"/>
    <col min="13318" max="13318" width="10" style="37" customWidth="1"/>
    <col min="13319" max="13320" width="10.42578125" style="37" customWidth="1"/>
    <col min="13321" max="13321" width="11" style="37" customWidth="1"/>
    <col min="13322" max="13322" width="13.42578125" style="37" customWidth="1"/>
    <col min="13323" max="13323" width="13.7109375" style="37" customWidth="1"/>
    <col min="13324" max="13324" width="13.28515625" style="37" customWidth="1"/>
    <col min="13325" max="13325" width="13.42578125" style="37" customWidth="1"/>
    <col min="13326" max="13326" width="12.7109375" style="37" customWidth="1"/>
    <col min="13327" max="13327" width="10" style="37" customWidth="1"/>
    <col min="13328" max="13328" width="12.140625" style="37" bestFit="1" customWidth="1"/>
    <col min="13329" max="13329" width="12.140625" style="37" customWidth="1"/>
    <col min="13330" max="13563" width="11.42578125" style="37"/>
    <col min="13564" max="13564" width="5.140625" style="37" customWidth="1"/>
    <col min="13565" max="13565" width="44.5703125" style="37" bestFit="1" customWidth="1"/>
    <col min="13566" max="13566" width="12.85546875" style="37" customWidth="1"/>
    <col min="13567" max="13567" width="49.140625" style="37" customWidth="1"/>
    <col min="13568" max="13568" width="14.28515625" style="37" customWidth="1"/>
    <col min="13569" max="13569" width="11" style="37" bestFit="1" customWidth="1"/>
    <col min="13570" max="13570" width="10" style="37" bestFit="1" customWidth="1"/>
    <col min="13571" max="13571" width="13" style="37" customWidth="1"/>
    <col min="13572" max="13572" width="13.28515625" style="37" bestFit="1" customWidth="1"/>
    <col min="13573" max="13573" width="12.140625" style="37" customWidth="1"/>
    <col min="13574" max="13574" width="10" style="37" customWidth="1"/>
    <col min="13575" max="13576" width="10.42578125" style="37" customWidth="1"/>
    <col min="13577" max="13577" width="11" style="37" customWidth="1"/>
    <col min="13578" max="13578" width="13.42578125" style="37" customWidth="1"/>
    <col min="13579" max="13579" width="13.7109375" style="37" customWidth="1"/>
    <col min="13580" max="13580" width="13.28515625" style="37" customWidth="1"/>
    <col min="13581" max="13581" width="13.42578125" style="37" customWidth="1"/>
    <col min="13582" max="13582" width="12.7109375" style="37" customWidth="1"/>
    <col min="13583" max="13583" width="10" style="37" customWidth="1"/>
    <col min="13584" max="13584" width="12.140625" style="37" bestFit="1" customWidth="1"/>
    <col min="13585" max="13585" width="12.140625" style="37" customWidth="1"/>
    <col min="13586" max="13819" width="11.42578125" style="37"/>
    <col min="13820" max="13820" width="5.140625" style="37" customWidth="1"/>
    <col min="13821" max="13821" width="44.5703125" style="37" bestFit="1" customWidth="1"/>
    <col min="13822" max="13822" width="12.85546875" style="37" customWidth="1"/>
    <col min="13823" max="13823" width="49.140625" style="37" customWidth="1"/>
    <col min="13824" max="13824" width="14.28515625" style="37" customWidth="1"/>
    <col min="13825" max="13825" width="11" style="37" bestFit="1" customWidth="1"/>
    <col min="13826" max="13826" width="10" style="37" bestFit="1" customWidth="1"/>
    <col min="13827" max="13827" width="13" style="37" customWidth="1"/>
    <col min="13828" max="13828" width="13.28515625" style="37" bestFit="1" customWidth="1"/>
    <col min="13829" max="13829" width="12.140625" style="37" customWidth="1"/>
    <col min="13830" max="13830" width="10" style="37" customWidth="1"/>
    <col min="13831" max="13832" width="10.42578125" style="37" customWidth="1"/>
    <col min="13833" max="13833" width="11" style="37" customWidth="1"/>
    <col min="13834" max="13834" width="13.42578125" style="37" customWidth="1"/>
    <col min="13835" max="13835" width="13.7109375" style="37" customWidth="1"/>
    <col min="13836" max="13836" width="13.28515625" style="37" customWidth="1"/>
    <col min="13837" max="13837" width="13.42578125" style="37" customWidth="1"/>
    <col min="13838" max="13838" width="12.7109375" style="37" customWidth="1"/>
    <col min="13839" max="13839" width="10" style="37" customWidth="1"/>
    <col min="13840" max="13840" width="12.140625" style="37" bestFit="1" customWidth="1"/>
    <col min="13841" max="13841" width="12.140625" style="37" customWidth="1"/>
    <col min="13842" max="14075" width="11.42578125" style="37"/>
    <col min="14076" max="14076" width="5.140625" style="37" customWidth="1"/>
    <col min="14077" max="14077" width="44.5703125" style="37" bestFit="1" customWidth="1"/>
    <col min="14078" max="14078" width="12.85546875" style="37" customWidth="1"/>
    <col min="14079" max="14079" width="49.140625" style="37" customWidth="1"/>
    <col min="14080" max="14080" width="14.28515625" style="37" customWidth="1"/>
    <col min="14081" max="14081" width="11" style="37" bestFit="1" customWidth="1"/>
    <col min="14082" max="14082" width="10" style="37" bestFit="1" customWidth="1"/>
    <col min="14083" max="14083" width="13" style="37" customWidth="1"/>
    <col min="14084" max="14084" width="13.28515625" style="37" bestFit="1" customWidth="1"/>
    <col min="14085" max="14085" width="12.140625" style="37" customWidth="1"/>
    <col min="14086" max="14086" width="10" style="37" customWidth="1"/>
    <col min="14087" max="14088" width="10.42578125" style="37" customWidth="1"/>
    <col min="14089" max="14089" width="11" style="37" customWidth="1"/>
    <col min="14090" max="14090" width="13.42578125" style="37" customWidth="1"/>
    <col min="14091" max="14091" width="13.7109375" style="37" customWidth="1"/>
    <col min="14092" max="14092" width="13.28515625" style="37" customWidth="1"/>
    <col min="14093" max="14093" width="13.42578125" style="37" customWidth="1"/>
    <col min="14094" max="14094" width="12.7109375" style="37" customWidth="1"/>
    <col min="14095" max="14095" width="10" style="37" customWidth="1"/>
    <col min="14096" max="14096" width="12.140625" style="37" bestFit="1" customWidth="1"/>
    <col min="14097" max="14097" width="12.140625" style="37" customWidth="1"/>
    <col min="14098" max="14331" width="11.42578125" style="37"/>
    <col min="14332" max="14332" width="5.140625" style="37" customWidth="1"/>
    <col min="14333" max="14333" width="44.5703125" style="37" bestFit="1" customWidth="1"/>
    <col min="14334" max="14334" width="12.85546875" style="37" customWidth="1"/>
    <col min="14335" max="14335" width="49.140625" style="37" customWidth="1"/>
    <col min="14336" max="14336" width="14.28515625" style="37" customWidth="1"/>
    <col min="14337" max="14337" width="11" style="37" bestFit="1" customWidth="1"/>
    <col min="14338" max="14338" width="10" style="37" bestFit="1" customWidth="1"/>
    <col min="14339" max="14339" width="13" style="37" customWidth="1"/>
    <col min="14340" max="14340" width="13.28515625" style="37" bestFit="1" customWidth="1"/>
    <col min="14341" max="14341" width="12.140625" style="37" customWidth="1"/>
    <col min="14342" max="14342" width="10" style="37" customWidth="1"/>
    <col min="14343" max="14344" width="10.42578125" style="37" customWidth="1"/>
    <col min="14345" max="14345" width="11" style="37" customWidth="1"/>
    <col min="14346" max="14346" width="13.42578125" style="37" customWidth="1"/>
    <col min="14347" max="14347" width="13.7109375" style="37" customWidth="1"/>
    <col min="14348" max="14348" width="13.28515625" style="37" customWidth="1"/>
    <col min="14349" max="14349" width="13.42578125" style="37" customWidth="1"/>
    <col min="14350" max="14350" width="12.7109375" style="37" customWidth="1"/>
    <col min="14351" max="14351" width="10" style="37" customWidth="1"/>
    <col min="14352" max="14352" width="12.140625" style="37" bestFit="1" customWidth="1"/>
    <col min="14353" max="14353" width="12.140625" style="37" customWidth="1"/>
    <col min="14354" max="14587" width="11.42578125" style="37"/>
    <col min="14588" max="14588" width="5.140625" style="37" customWidth="1"/>
    <col min="14589" max="14589" width="44.5703125" style="37" bestFit="1" customWidth="1"/>
    <col min="14590" max="14590" width="12.85546875" style="37" customWidth="1"/>
    <col min="14591" max="14591" width="49.140625" style="37" customWidth="1"/>
    <col min="14592" max="14592" width="14.28515625" style="37" customWidth="1"/>
    <col min="14593" max="14593" width="11" style="37" bestFit="1" customWidth="1"/>
    <col min="14594" max="14594" width="10" style="37" bestFit="1" customWidth="1"/>
    <col min="14595" max="14595" width="13" style="37" customWidth="1"/>
    <col min="14596" max="14596" width="13.28515625" style="37" bestFit="1" customWidth="1"/>
    <col min="14597" max="14597" width="12.140625" style="37" customWidth="1"/>
    <col min="14598" max="14598" width="10" style="37" customWidth="1"/>
    <col min="14599" max="14600" width="10.42578125" style="37" customWidth="1"/>
    <col min="14601" max="14601" width="11" style="37" customWidth="1"/>
    <col min="14602" max="14602" width="13.42578125" style="37" customWidth="1"/>
    <col min="14603" max="14603" width="13.7109375" style="37" customWidth="1"/>
    <col min="14604" max="14604" width="13.28515625" style="37" customWidth="1"/>
    <col min="14605" max="14605" width="13.42578125" style="37" customWidth="1"/>
    <col min="14606" max="14606" width="12.7109375" style="37" customWidth="1"/>
    <col min="14607" max="14607" width="10" style="37" customWidth="1"/>
    <col min="14608" max="14608" width="12.140625" style="37" bestFit="1" customWidth="1"/>
    <col min="14609" max="14609" width="12.140625" style="37" customWidth="1"/>
    <col min="14610" max="14843" width="11.42578125" style="37"/>
    <col min="14844" max="14844" width="5.140625" style="37" customWidth="1"/>
    <col min="14845" max="14845" width="44.5703125" style="37" bestFit="1" customWidth="1"/>
    <col min="14846" max="14846" width="12.85546875" style="37" customWidth="1"/>
    <col min="14847" max="14847" width="49.140625" style="37" customWidth="1"/>
    <col min="14848" max="14848" width="14.28515625" style="37" customWidth="1"/>
    <col min="14849" max="14849" width="11" style="37" bestFit="1" customWidth="1"/>
    <col min="14850" max="14850" width="10" style="37" bestFit="1" customWidth="1"/>
    <col min="14851" max="14851" width="13" style="37" customWidth="1"/>
    <col min="14852" max="14852" width="13.28515625" style="37" bestFit="1" customWidth="1"/>
    <col min="14853" max="14853" width="12.140625" style="37" customWidth="1"/>
    <col min="14854" max="14854" width="10" style="37" customWidth="1"/>
    <col min="14855" max="14856" width="10.42578125" style="37" customWidth="1"/>
    <col min="14857" max="14857" width="11" style="37" customWidth="1"/>
    <col min="14858" max="14858" width="13.42578125" style="37" customWidth="1"/>
    <col min="14859" max="14859" width="13.7109375" style="37" customWidth="1"/>
    <col min="14860" max="14860" width="13.28515625" style="37" customWidth="1"/>
    <col min="14861" max="14861" width="13.42578125" style="37" customWidth="1"/>
    <col min="14862" max="14862" width="12.7109375" style="37" customWidth="1"/>
    <col min="14863" max="14863" width="10" style="37" customWidth="1"/>
    <col min="14864" max="14864" width="12.140625" style="37" bestFit="1" customWidth="1"/>
    <col min="14865" max="14865" width="12.140625" style="37" customWidth="1"/>
    <col min="14866" max="15099" width="11.42578125" style="37"/>
    <col min="15100" max="15100" width="5.140625" style="37" customWidth="1"/>
    <col min="15101" max="15101" width="44.5703125" style="37" bestFit="1" customWidth="1"/>
    <col min="15102" max="15102" width="12.85546875" style="37" customWidth="1"/>
    <col min="15103" max="15103" width="49.140625" style="37" customWidth="1"/>
    <col min="15104" max="15104" width="14.28515625" style="37" customWidth="1"/>
    <col min="15105" max="15105" width="11" style="37" bestFit="1" customWidth="1"/>
    <col min="15106" max="15106" width="10" style="37" bestFit="1" customWidth="1"/>
    <col min="15107" max="15107" width="13" style="37" customWidth="1"/>
    <col min="15108" max="15108" width="13.28515625" style="37" bestFit="1" customWidth="1"/>
    <col min="15109" max="15109" width="12.140625" style="37" customWidth="1"/>
    <col min="15110" max="15110" width="10" style="37" customWidth="1"/>
    <col min="15111" max="15112" width="10.42578125" style="37" customWidth="1"/>
    <col min="15113" max="15113" width="11" style="37" customWidth="1"/>
    <col min="15114" max="15114" width="13.42578125" style="37" customWidth="1"/>
    <col min="15115" max="15115" width="13.7109375" style="37" customWidth="1"/>
    <col min="15116" max="15116" width="13.28515625" style="37" customWidth="1"/>
    <col min="15117" max="15117" width="13.42578125" style="37" customWidth="1"/>
    <col min="15118" max="15118" width="12.7109375" style="37" customWidth="1"/>
    <col min="15119" max="15119" width="10" style="37" customWidth="1"/>
    <col min="15120" max="15120" width="12.140625" style="37" bestFit="1" customWidth="1"/>
    <col min="15121" max="15121" width="12.140625" style="37" customWidth="1"/>
    <col min="15122" max="15355" width="11.42578125" style="37"/>
    <col min="15356" max="15356" width="5.140625" style="37" customWidth="1"/>
    <col min="15357" max="15357" width="44.5703125" style="37" bestFit="1" customWidth="1"/>
    <col min="15358" max="15358" width="12.85546875" style="37" customWidth="1"/>
    <col min="15359" max="15359" width="49.140625" style="37" customWidth="1"/>
    <col min="15360" max="15360" width="14.28515625" style="37" customWidth="1"/>
    <col min="15361" max="15361" width="11" style="37" bestFit="1" customWidth="1"/>
    <col min="15362" max="15362" width="10" style="37" bestFit="1" customWidth="1"/>
    <col min="15363" max="15363" width="13" style="37" customWidth="1"/>
    <col min="15364" max="15364" width="13.28515625" style="37" bestFit="1" customWidth="1"/>
    <col min="15365" max="15365" width="12.140625" style="37" customWidth="1"/>
    <col min="15366" max="15366" width="10" style="37" customWidth="1"/>
    <col min="15367" max="15368" width="10.42578125" style="37" customWidth="1"/>
    <col min="15369" max="15369" width="11" style="37" customWidth="1"/>
    <col min="15370" max="15370" width="13.42578125" style="37" customWidth="1"/>
    <col min="15371" max="15371" width="13.7109375" style="37" customWidth="1"/>
    <col min="15372" max="15372" width="13.28515625" style="37" customWidth="1"/>
    <col min="15373" max="15373" width="13.42578125" style="37" customWidth="1"/>
    <col min="15374" max="15374" width="12.7109375" style="37" customWidth="1"/>
    <col min="15375" max="15375" width="10" style="37" customWidth="1"/>
    <col min="15376" max="15376" width="12.140625" style="37" bestFit="1" customWidth="1"/>
    <col min="15377" max="15377" width="12.140625" style="37" customWidth="1"/>
    <col min="15378" max="15611" width="11.42578125" style="37"/>
    <col min="15612" max="15612" width="5.140625" style="37" customWidth="1"/>
    <col min="15613" max="15613" width="44.5703125" style="37" bestFit="1" customWidth="1"/>
    <col min="15614" max="15614" width="12.85546875" style="37" customWidth="1"/>
    <col min="15615" max="15615" width="49.140625" style="37" customWidth="1"/>
    <col min="15616" max="15616" width="14.28515625" style="37" customWidth="1"/>
    <col min="15617" max="15617" width="11" style="37" bestFit="1" customWidth="1"/>
    <col min="15618" max="15618" width="10" style="37" bestFit="1" customWidth="1"/>
    <col min="15619" max="15619" width="13" style="37" customWidth="1"/>
    <col min="15620" max="15620" width="13.28515625" style="37" bestFit="1" customWidth="1"/>
    <col min="15621" max="15621" width="12.140625" style="37" customWidth="1"/>
    <col min="15622" max="15622" width="10" style="37" customWidth="1"/>
    <col min="15623" max="15624" width="10.42578125" style="37" customWidth="1"/>
    <col min="15625" max="15625" width="11" style="37" customWidth="1"/>
    <col min="15626" max="15626" width="13.42578125" style="37" customWidth="1"/>
    <col min="15627" max="15627" width="13.7109375" style="37" customWidth="1"/>
    <col min="15628" max="15628" width="13.28515625" style="37" customWidth="1"/>
    <col min="15629" max="15629" width="13.42578125" style="37" customWidth="1"/>
    <col min="15630" max="15630" width="12.7109375" style="37" customWidth="1"/>
    <col min="15631" max="15631" width="10" style="37" customWidth="1"/>
    <col min="15632" max="15632" width="12.140625" style="37" bestFit="1" customWidth="1"/>
    <col min="15633" max="15633" width="12.140625" style="37" customWidth="1"/>
    <col min="15634" max="15867" width="11.42578125" style="37"/>
    <col min="15868" max="15868" width="5.140625" style="37" customWidth="1"/>
    <col min="15869" max="15869" width="44.5703125" style="37" bestFit="1" customWidth="1"/>
    <col min="15870" max="15870" width="12.85546875" style="37" customWidth="1"/>
    <col min="15871" max="15871" width="49.140625" style="37" customWidth="1"/>
    <col min="15872" max="15872" width="14.28515625" style="37" customWidth="1"/>
    <col min="15873" max="15873" width="11" style="37" bestFit="1" customWidth="1"/>
    <col min="15874" max="15874" width="10" style="37" bestFit="1" customWidth="1"/>
    <col min="15875" max="15875" width="13" style="37" customWidth="1"/>
    <col min="15876" max="15876" width="13.28515625" style="37" bestFit="1" customWidth="1"/>
    <col min="15877" max="15877" width="12.140625" style="37" customWidth="1"/>
    <col min="15878" max="15878" width="10" style="37" customWidth="1"/>
    <col min="15879" max="15880" width="10.42578125" style="37" customWidth="1"/>
    <col min="15881" max="15881" width="11" style="37" customWidth="1"/>
    <col min="15882" max="15882" width="13.42578125" style="37" customWidth="1"/>
    <col min="15883" max="15883" width="13.7109375" style="37" customWidth="1"/>
    <col min="15884" max="15884" width="13.28515625" style="37" customWidth="1"/>
    <col min="15885" max="15885" width="13.42578125" style="37" customWidth="1"/>
    <col min="15886" max="15886" width="12.7109375" style="37" customWidth="1"/>
    <col min="15887" max="15887" width="10" style="37" customWidth="1"/>
    <col min="15888" max="15888" width="12.140625" style="37" bestFit="1" customWidth="1"/>
    <col min="15889" max="15889" width="12.140625" style="37" customWidth="1"/>
    <col min="15890" max="16123" width="11.42578125" style="37"/>
    <col min="16124" max="16124" width="5.140625" style="37" customWidth="1"/>
    <col min="16125" max="16125" width="44.5703125" style="37" bestFit="1" customWidth="1"/>
    <col min="16126" max="16126" width="12.85546875" style="37" customWidth="1"/>
    <col min="16127" max="16127" width="49.140625" style="37" customWidth="1"/>
    <col min="16128" max="16128" width="14.28515625" style="37" customWidth="1"/>
    <col min="16129" max="16129" width="11" style="37" bestFit="1" customWidth="1"/>
    <col min="16130" max="16130" width="10" style="37" bestFit="1" customWidth="1"/>
    <col min="16131" max="16131" width="13" style="37" customWidth="1"/>
    <col min="16132" max="16132" width="13.28515625" style="37" bestFit="1" customWidth="1"/>
    <col min="16133" max="16133" width="12.140625" style="37" customWidth="1"/>
    <col min="16134" max="16134" width="10" style="37" customWidth="1"/>
    <col min="16135" max="16136" width="10.42578125" style="37" customWidth="1"/>
    <col min="16137" max="16137" width="11" style="37" customWidth="1"/>
    <col min="16138" max="16138" width="13.42578125" style="37" customWidth="1"/>
    <col min="16139" max="16139" width="13.7109375" style="37" customWidth="1"/>
    <col min="16140" max="16140" width="13.28515625" style="37" customWidth="1"/>
    <col min="16141" max="16141" width="13.42578125" style="37" customWidth="1"/>
    <col min="16142" max="16142" width="12.7109375" style="37" customWidth="1"/>
    <col min="16143" max="16143" width="10" style="37" customWidth="1"/>
    <col min="16144" max="16144" width="12.140625" style="37" bestFit="1" customWidth="1"/>
    <col min="16145" max="16145" width="12.140625" style="37" customWidth="1"/>
    <col min="16146" max="16384" width="11.42578125" style="37"/>
  </cols>
  <sheetData>
    <row r="1" spans="1:4" s="38" customFormat="1" ht="12.75" x14ac:dyDescent="0.2">
      <c r="A1" s="39">
        <v>1</v>
      </c>
      <c r="B1" s="40" t="s">
        <v>126</v>
      </c>
      <c r="C1" s="39" t="s">
        <v>322</v>
      </c>
      <c r="D1" s="41" t="s">
        <v>5</v>
      </c>
    </row>
    <row r="2" spans="1:4" s="38" customFormat="1" ht="12.75" x14ac:dyDescent="0.2">
      <c r="A2" s="39">
        <v>55</v>
      </c>
      <c r="B2" s="41" t="s">
        <v>419</v>
      </c>
      <c r="C2" s="39" t="s">
        <v>420</v>
      </c>
      <c r="D2" s="41" t="s">
        <v>305</v>
      </c>
    </row>
    <row r="3" spans="1:4" s="38" customFormat="1" ht="12.75" x14ac:dyDescent="0.2">
      <c r="A3" s="39">
        <v>9</v>
      </c>
      <c r="B3" s="41" t="s">
        <v>337</v>
      </c>
      <c r="C3" s="39" t="s">
        <v>338</v>
      </c>
      <c r="D3" s="41" t="s">
        <v>339</v>
      </c>
    </row>
    <row r="4" spans="1:4" s="38" customFormat="1" ht="12.75" x14ac:dyDescent="0.2">
      <c r="A4" s="39">
        <v>27</v>
      </c>
      <c r="B4" s="41" t="s">
        <v>35</v>
      </c>
      <c r="C4" s="39" t="s">
        <v>370</v>
      </c>
      <c r="D4" s="41" t="s">
        <v>371</v>
      </c>
    </row>
    <row r="5" spans="1:4" s="38" customFormat="1" ht="12.75" x14ac:dyDescent="0.2">
      <c r="A5" s="39">
        <v>63</v>
      </c>
      <c r="B5" s="41" t="s">
        <v>75</v>
      </c>
      <c r="C5" s="39" t="s">
        <v>434</v>
      </c>
      <c r="D5" s="41" t="s">
        <v>234</v>
      </c>
    </row>
    <row r="6" spans="1:4" s="38" customFormat="1" ht="12.75" x14ac:dyDescent="0.2">
      <c r="A6" s="39">
        <v>87</v>
      </c>
      <c r="B6" s="40" t="s">
        <v>474</v>
      </c>
      <c r="C6" s="39" t="s">
        <v>475</v>
      </c>
      <c r="D6" s="40" t="s">
        <v>270</v>
      </c>
    </row>
    <row r="7" spans="1:4" s="38" customFormat="1" ht="12.75" x14ac:dyDescent="0.2">
      <c r="A7" s="39">
        <v>6</v>
      </c>
      <c r="B7" s="41" t="s">
        <v>89</v>
      </c>
      <c r="C7" s="39" t="s">
        <v>332</v>
      </c>
      <c r="D7" s="41" t="s">
        <v>277</v>
      </c>
    </row>
    <row r="8" spans="1:4" s="38" customFormat="1" ht="12.75" x14ac:dyDescent="0.2">
      <c r="A8" s="39">
        <v>32</v>
      </c>
      <c r="B8" s="41" t="s">
        <v>40</v>
      </c>
      <c r="C8" s="39" t="s">
        <v>380</v>
      </c>
      <c r="D8" s="41" t="s">
        <v>294</v>
      </c>
    </row>
    <row r="9" spans="1:4" s="38" customFormat="1" ht="12.75" x14ac:dyDescent="0.2">
      <c r="A9" s="39">
        <v>38</v>
      </c>
      <c r="B9" s="41" t="s">
        <v>46</v>
      </c>
      <c r="C9" s="39" t="s">
        <v>389</v>
      </c>
      <c r="D9" s="41" t="s">
        <v>161</v>
      </c>
    </row>
    <row r="10" spans="1:4" s="38" customFormat="1" ht="12.75" x14ac:dyDescent="0.2">
      <c r="A10" s="39">
        <v>41</v>
      </c>
      <c r="B10" s="41" t="s">
        <v>393</v>
      </c>
      <c r="C10" s="39" t="s">
        <v>394</v>
      </c>
      <c r="D10" s="41" t="s">
        <v>161</v>
      </c>
    </row>
    <row r="11" spans="1:4" s="38" customFormat="1" ht="12.75" x14ac:dyDescent="0.2">
      <c r="A11" s="39">
        <v>128</v>
      </c>
      <c r="B11" s="40" t="s">
        <v>187</v>
      </c>
      <c r="C11" s="39" t="s">
        <v>547</v>
      </c>
      <c r="D11" s="40" t="s">
        <v>161</v>
      </c>
    </row>
    <row r="12" spans="1:4" s="38" customFormat="1" ht="12.75" x14ac:dyDescent="0.2">
      <c r="A12" s="39">
        <v>43</v>
      </c>
      <c r="B12" s="41" t="s">
        <v>52</v>
      </c>
      <c r="C12" s="39" t="s">
        <v>398</v>
      </c>
      <c r="D12" s="41" t="s">
        <v>273</v>
      </c>
    </row>
    <row r="13" spans="1:4" s="38" customFormat="1" ht="12.75" x14ac:dyDescent="0.2">
      <c r="A13" s="39">
        <v>178</v>
      </c>
      <c r="B13" s="40" t="s">
        <v>629</v>
      </c>
      <c r="C13" s="39" t="s">
        <v>630</v>
      </c>
      <c r="D13" s="40" t="s">
        <v>273</v>
      </c>
    </row>
    <row r="14" spans="1:4" s="38" customFormat="1" ht="12.75" x14ac:dyDescent="0.2">
      <c r="A14" s="39">
        <v>150</v>
      </c>
      <c r="B14" s="40" t="s">
        <v>584</v>
      </c>
      <c r="C14" s="39" t="s">
        <v>585</v>
      </c>
      <c r="D14" s="40" t="s">
        <v>586</v>
      </c>
    </row>
    <row r="15" spans="1:4" s="38" customFormat="1" ht="12.75" x14ac:dyDescent="0.2">
      <c r="A15" s="39">
        <v>24</v>
      </c>
      <c r="B15" s="41" t="s">
        <v>365</v>
      </c>
      <c r="C15" s="39" t="s">
        <v>366</v>
      </c>
      <c r="D15" s="41" t="s">
        <v>31</v>
      </c>
    </row>
    <row r="16" spans="1:4" s="38" customFormat="1" ht="12.75" x14ac:dyDescent="0.2">
      <c r="A16" s="39">
        <v>12</v>
      </c>
      <c r="B16" s="41" t="s">
        <v>17</v>
      </c>
      <c r="C16" s="39" t="s">
        <v>343</v>
      </c>
      <c r="D16" s="41" t="s">
        <v>344</v>
      </c>
    </row>
    <row r="17" spans="1:4" s="38" customFormat="1" ht="12.75" x14ac:dyDescent="0.2">
      <c r="A17" s="39">
        <v>21</v>
      </c>
      <c r="B17" s="41" t="s">
        <v>358</v>
      </c>
      <c r="C17" s="39" t="s">
        <v>359</v>
      </c>
      <c r="D17" s="41" t="s">
        <v>344</v>
      </c>
    </row>
    <row r="18" spans="1:4" s="38" customFormat="1" ht="12.75" x14ac:dyDescent="0.2">
      <c r="A18" s="39">
        <v>36</v>
      </c>
      <c r="B18" s="41" t="s">
        <v>385</v>
      </c>
      <c r="C18" s="39" t="s">
        <v>386</v>
      </c>
      <c r="D18" s="41" t="s">
        <v>344</v>
      </c>
    </row>
    <row r="19" spans="1:4" s="38" customFormat="1" ht="12.75" x14ac:dyDescent="0.2">
      <c r="A19" s="39">
        <v>77</v>
      </c>
      <c r="B19" s="43" t="s">
        <v>113</v>
      </c>
      <c r="C19" s="39" t="s">
        <v>459</v>
      </c>
      <c r="D19" s="40" t="s">
        <v>295</v>
      </c>
    </row>
    <row r="20" spans="1:4" s="38" customFormat="1" ht="12.75" x14ac:dyDescent="0.2">
      <c r="A20" s="39">
        <v>93</v>
      </c>
      <c r="B20" s="40" t="s">
        <v>139</v>
      </c>
      <c r="C20" s="39" t="s">
        <v>486</v>
      </c>
      <c r="D20" s="40" t="s">
        <v>295</v>
      </c>
    </row>
    <row r="21" spans="1:4" s="38" customFormat="1" ht="12.75" x14ac:dyDescent="0.2">
      <c r="A21" s="39">
        <v>181</v>
      </c>
      <c r="B21" s="40" t="s">
        <v>636</v>
      </c>
      <c r="C21" s="39" t="s">
        <v>637</v>
      </c>
      <c r="D21" s="40" t="s">
        <v>295</v>
      </c>
    </row>
    <row r="22" spans="1:4" s="38" customFormat="1" ht="12.75" x14ac:dyDescent="0.2">
      <c r="A22" s="39">
        <v>14</v>
      </c>
      <c r="B22" s="41" t="s">
        <v>346</v>
      </c>
      <c r="C22" s="39" t="s">
        <v>347</v>
      </c>
      <c r="D22" s="41" t="s">
        <v>269</v>
      </c>
    </row>
    <row r="23" spans="1:4" s="38" customFormat="1" ht="12.75" x14ac:dyDescent="0.2">
      <c r="A23" s="39">
        <v>60</v>
      </c>
      <c r="B23" s="40" t="s">
        <v>429</v>
      </c>
      <c r="C23" s="39" t="s">
        <v>430</v>
      </c>
      <c r="D23" s="40" t="s">
        <v>306</v>
      </c>
    </row>
    <row r="24" spans="1:4" s="38" customFormat="1" ht="12.75" x14ac:dyDescent="0.2">
      <c r="A24" s="39">
        <v>7</v>
      </c>
      <c r="B24" s="41" t="s">
        <v>333</v>
      </c>
      <c r="C24" s="39" t="s">
        <v>334</v>
      </c>
      <c r="D24" s="41" t="s">
        <v>225</v>
      </c>
    </row>
    <row r="25" spans="1:4" s="38" customFormat="1" ht="12.75" x14ac:dyDescent="0.2">
      <c r="A25" s="39">
        <v>129</v>
      </c>
      <c r="B25" s="40" t="s">
        <v>548</v>
      </c>
      <c r="C25" s="39" t="s">
        <v>549</v>
      </c>
      <c r="D25" s="40" t="s">
        <v>225</v>
      </c>
    </row>
    <row r="26" spans="1:4" s="38" customFormat="1" ht="12.75" x14ac:dyDescent="0.2">
      <c r="A26" s="39">
        <v>47</v>
      </c>
      <c r="B26" s="41" t="s">
        <v>403</v>
      </c>
      <c r="C26" s="39" t="s">
        <v>404</v>
      </c>
      <c r="D26" s="41" t="s">
        <v>405</v>
      </c>
    </row>
    <row r="27" spans="1:4" s="38" customFormat="1" ht="12.75" x14ac:dyDescent="0.2">
      <c r="A27" s="39">
        <v>62</v>
      </c>
      <c r="B27" s="41" t="s">
        <v>73</v>
      </c>
      <c r="C27" s="39" t="s">
        <v>433</v>
      </c>
      <c r="D27" s="41" t="s">
        <v>405</v>
      </c>
    </row>
    <row r="28" spans="1:4" s="38" customFormat="1" ht="12.75" x14ac:dyDescent="0.2">
      <c r="A28" s="39">
        <v>35</v>
      </c>
      <c r="B28" s="41" t="s">
        <v>383</v>
      </c>
      <c r="C28" s="39" t="s">
        <v>384</v>
      </c>
      <c r="D28" s="41" t="s">
        <v>227</v>
      </c>
    </row>
    <row r="29" spans="1:4" s="38" customFormat="1" ht="12.75" x14ac:dyDescent="0.2">
      <c r="A29" s="39">
        <v>46</v>
      </c>
      <c r="B29" s="41" t="s">
        <v>401</v>
      </c>
      <c r="C29" s="39" t="s">
        <v>402</v>
      </c>
      <c r="D29" s="41" t="s">
        <v>227</v>
      </c>
    </row>
    <row r="30" spans="1:4" s="38" customFormat="1" ht="12.75" x14ac:dyDescent="0.2">
      <c r="A30" s="39">
        <v>19</v>
      </c>
      <c r="B30" s="41" t="s">
        <v>354</v>
      </c>
      <c r="C30" s="39" t="s">
        <v>355</v>
      </c>
      <c r="D30" s="41" t="s">
        <v>356</v>
      </c>
    </row>
    <row r="31" spans="1:4" s="38" customFormat="1" ht="12.75" x14ac:dyDescent="0.2">
      <c r="A31" s="39">
        <v>15</v>
      </c>
      <c r="B31" s="41" t="s">
        <v>20</v>
      </c>
      <c r="C31" s="39" t="s">
        <v>348</v>
      </c>
      <c r="D31" s="41" t="s">
        <v>86</v>
      </c>
    </row>
    <row r="32" spans="1:4" s="38" customFormat="1" ht="12.75" x14ac:dyDescent="0.2">
      <c r="A32" s="39">
        <v>4</v>
      </c>
      <c r="B32" s="41" t="s">
        <v>327</v>
      </c>
      <c r="C32" s="39" t="s">
        <v>328</v>
      </c>
      <c r="D32" s="41" t="s">
        <v>329</v>
      </c>
    </row>
    <row r="33" spans="1:19" s="38" customFormat="1" ht="12.75" x14ac:dyDescent="0.2">
      <c r="A33" s="39">
        <v>84</v>
      </c>
      <c r="B33" s="40" t="s">
        <v>130</v>
      </c>
      <c r="C33" s="39" t="s">
        <v>470</v>
      </c>
      <c r="D33" s="40" t="s">
        <v>77</v>
      </c>
    </row>
    <row r="34" spans="1:19" s="38" customFormat="1" ht="12.75" x14ac:dyDescent="0.2">
      <c r="A34" s="39">
        <v>176</v>
      </c>
      <c r="B34" s="40" t="s">
        <v>316</v>
      </c>
      <c r="C34" s="39" t="s">
        <v>627</v>
      </c>
      <c r="D34" s="40" t="s">
        <v>317</v>
      </c>
    </row>
    <row r="35" spans="1:19" s="38" customFormat="1" ht="12.75" x14ac:dyDescent="0.2">
      <c r="A35" s="39">
        <v>179</v>
      </c>
      <c r="B35" s="40" t="s">
        <v>631</v>
      </c>
      <c r="C35" s="39" t="s">
        <v>632</v>
      </c>
      <c r="D35" s="40" t="s">
        <v>317</v>
      </c>
    </row>
    <row r="36" spans="1:19" s="38" customFormat="1" ht="12.75" x14ac:dyDescent="0.2">
      <c r="A36" s="39">
        <v>132</v>
      </c>
      <c r="B36" s="40" t="s">
        <v>192</v>
      </c>
      <c r="C36" s="39" t="s">
        <v>552</v>
      </c>
      <c r="D36" s="40" t="s">
        <v>87</v>
      </c>
    </row>
    <row r="37" spans="1:19" s="38" customFormat="1" ht="12.75" x14ac:dyDescent="0.2">
      <c r="A37" s="39">
        <v>138</v>
      </c>
      <c r="B37" s="40" t="s">
        <v>201</v>
      </c>
      <c r="C37" s="39" t="s">
        <v>564</v>
      </c>
      <c r="D37" s="40" t="s">
        <v>87</v>
      </c>
    </row>
    <row r="38" spans="1:19" s="38" customFormat="1" ht="12.75" x14ac:dyDescent="0.2">
      <c r="A38" s="39">
        <v>142</v>
      </c>
      <c r="B38" s="40" t="s">
        <v>571</v>
      </c>
      <c r="C38" s="39" t="s">
        <v>572</v>
      </c>
      <c r="D38" s="40" t="s">
        <v>87</v>
      </c>
    </row>
    <row r="39" spans="1:19" s="38" customFormat="1" ht="12.75" x14ac:dyDescent="0.2">
      <c r="A39" s="39">
        <v>147</v>
      </c>
      <c r="B39" s="40" t="s">
        <v>254</v>
      </c>
      <c r="C39" s="39" t="s">
        <v>579</v>
      </c>
      <c r="D39" s="40" t="s">
        <v>87</v>
      </c>
    </row>
    <row r="40" spans="1:19" s="38" customFormat="1" ht="12.75" x14ac:dyDescent="0.2">
      <c r="A40" s="39">
        <v>157</v>
      </c>
      <c r="B40" s="40" t="s">
        <v>597</v>
      </c>
      <c r="C40" s="39" t="s">
        <v>598</v>
      </c>
      <c r="D40" s="40" t="s">
        <v>87</v>
      </c>
    </row>
    <row r="41" spans="1:19" s="38" customFormat="1" ht="12.75" x14ac:dyDescent="0.2">
      <c r="A41" s="39">
        <v>161</v>
      </c>
      <c r="B41" s="40" t="s">
        <v>604</v>
      </c>
      <c r="C41" s="39" t="s">
        <v>605</v>
      </c>
      <c r="D41" s="40" t="s">
        <v>87</v>
      </c>
    </row>
    <row r="42" spans="1:19" s="38" customFormat="1" ht="12.75" x14ac:dyDescent="0.2">
      <c r="A42" s="39">
        <v>81</v>
      </c>
      <c r="B42" s="43" t="s">
        <v>121</v>
      </c>
      <c r="C42" s="39" t="s">
        <v>465</v>
      </c>
      <c r="D42" s="40" t="s">
        <v>62</v>
      </c>
      <c r="R42" s="42"/>
    </row>
    <row r="43" spans="1:19" s="38" customFormat="1" ht="12.75" x14ac:dyDescent="0.2">
      <c r="A43" s="39">
        <v>172</v>
      </c>
      <c r="B43" s="40" t="s">
        <v>622</v>
      </c>
      <c r="C43" s="39" t="s">
        <v>623</v>
      </c>
      <c r="D43" s="40" t="s">
        <v>87</v>
      </c>
    </row>
    <row r="44" spans="1:19" s="38" customFormat="1" ht="12.75" x14ac:dyDescent="0.2"/>
    <row r="45" spans="1:19" s="38" customFormat="1" ht="12.75" x14ac:dyDescent="0.2">
      <c r="A45" s="39">
        <v>133</v>
      </c>
      <c r="B45" s="40" t="s">
        <v>553</v>
      </c>
      <c r="C45" s="39" t="s">
        <v>554</v>
      </c>
      <c r="D45" s="40" t="s">
        <v>555</v>
      </c>
    </row>
    <row r="46" spans="1:19" s="38" customFormat="1" ht="12.75" x14ac:dyDescent="0.2">
      <c r="A46" s="39">
        <v>134</v>
      </c>
      <c r="B46" s="40" t="s">
        <v>556</v>
      </c>
      <c r="C46" s="39" t="s">
        <v>557</v>
      </c>
      <c r="D46" s="40" t="s">
        <v>555</v>
      </c>
    </row>
    <row r="47" spans="1:19" s="38" customFormat="1" ht="12.75" x14ac:dyDescent="0.2">
      <c r="A47" s="39">
        <v>13</v>
      </c>
      <c r="B47" s="41" t="s">
        <v>18</v>
      </c>
      <c r="C47" s="39" t="s">
        <v>345</v>
      </c>
      <c r="D47" s="41" t="s">
        <v>123</v>
      </c>
      <c r="S47" s="24" t="s">
        <v>18</v>
      </c>
    </row>
    <row r="48" spans="1:19" s="38" customFormat="1" ht="12.75" x14ac:dyDescent="0.2">
      <c r="A48" s="39">
        <v>20</v>
      </c>
      <c r="B48" s="41" t="s">
        <v>25</v>
      </c>
      <c r="C48" s="39" t="s">
        <v>357</v>
      </c>
      <c r="D48" s="41" t="s">
        <v>123</v>
      </c>
      <c r="S48" s="24" t="s">
        <v>25</v>
      </c>
    </row>
    <row r="49" spans="1:19" s="38" customFormat="1" ht="12.75" x14ac:dyDescent="0.2">
      <c r="A49" s="39">
        <v>53</v>
      </c>
      <c r="B49" s="41" t="s">
        <v>416</v>
      </c>
      <c r="C49" s="39" t="s">
        <v>417</v>
      </c>
      <c r="D49" s="41" t="s">
        <v>123</v>
      </c>
      <c r="S49" s="24" t="s">
        <v>65</v>
      </c>
    </row>
    <row r="50" spans="1:19" s="38" customFormat="1" ht="12.75" x14ac:dyDescent="0.2">
      <c r="A50" s="39">
        <v>56</v>
      </c>
      <c r="B50" s="41" t="s">
        <v>421</v>
      </c>
      <c r="C50" s="39" t="s">
        <v>422</v>
      </c>
      <c r="D50" s="41" t="s">
        <v>123</v>
      </c>
      <c r="S50" s="24" t="s">
        <v>68</v>
      </c>
    </row>
    <row r="51" spans="1:19" s="38" customFormat="1" ht="12.75" x14ac:dyDescent="0.2">
      <c r="A51" s="39">
        <v>58</v>
      </c>
      <c r="B51" s="41" t="s">
        <v>424</v>
      </c>
      <c r="C51" s="39" t="s">
        <v>425</v>
      </c>
      <c r="D51" s="41" t="s">
        <v>123</v>
      </c>
      <c r="S51" s="24" t="s">
        <v>70</v>
      </c>
    </row>
    <row r="52" spans="1:19" s="38" customFormat="1" ht="12.75" x14ac:dyDescent="0.2">
      <c r="A52" s="39">
        <v>70</v>
      </c>
      <c r="B52" s="43" t="s">
        <v>85</v>
      </c>
      <c r="C52" s="39" t="s">
        <v>446</v>
      </c>
      <c r="D52" s="40" t="s">
        <v>123</v>
      </c>
      <c r="S52" s="24" t="s">
        <v>85</v>
      </c>
    </row>
    <row r="53" spans="1:19" s="38" customFormat="1" ht="12.75" x14ac:dyDescent="0.2">
      <c r="A53" s="39">
        <v>111</v>
      </c>
      <c r="B53" s="40" t="s">
        <v>168</v>
      </c>
      <c r="C53" s="39" t="s">
        <v>522</v>
      </c>
      <c r="D53" s="40" t="s">
        <v>123</v>
      </c>
      <c r="S53" s="24" t="s">
        <v>168</v>
      </c>
    </row>
    <row r="54" spans="1:19" s="38" customFormat="1" ht="12.75" x14ac:dyDescent="0.2">
      <c r="A54" s="39">
        <v>130</v>
      </c>
      <c r="B54" s="40" t="s">
        <v>190</v>
      </c>
      <c r="C54" s="39" t="s">
        <v>550</v>
      </c>
      <c r="D54" s="40" t="s">
        <v>123</v>
      </c>
      <c r="S54" s="24" t="s">
        <v>190</v>
      </c>
    </row>
    <row r="55" spans="1:19" s="38" customFormat="1" ht="12.75" x14ac:dyDescent="0.2">
      <c r="A55" s="39">
        <v>141</v>
      </c>
      <c r="B55" s="40" t="s">
        <v>569</v>
      </c>
      <c r="C55" s="39" t="s">
        <v>570</v>
      </c>
      <c r="D55" s="40" t="s">
        <v>123</v>
      </c>
      <c r="S55" s="24" t="s">
        <v>205</v>
      </c>
    </row>
    <row r="56" spans="1:19" s="38" customFormat="1" ht="12.75" x14ac:dyDescent="0.2">
      <c r="A56" s="39">
        <v>151</v>
      </c>
      <c r="B56" s="40" t="s">
        <v>587</v>
      </c>
      <c r="C56" s="39" t="s">
        <v>588</v>
      </c>
      <c r="D56" s="40" t="s">
        <v>123</v>
      </c>
      <c r="S56" s="24" t="s">
        <v>258</v>
      </c>
    </row>
    <row r="57" spans="1:19" s="38" customFormat="1" ht="12.75" x14ac:dyDescent="0.2">
      <c r="A57" s="39">
        <v>167</v>
      </c>
      <c r="B57" s="40" t="s">
        <v>288</v>
      </c>
      <c r="C57" s="39" t="s">
        <v>613</v>
      </c>
      <c r="D57" s="40" t="s">
        <v>123</v>
      </c>
      <c r="S57" s="23" t="s">
        <v>288</v>
      </c>
    </row>
    <row r="58" spans="1:19" s="38" customFormat="1" ht="12.75" x14ac:dyDescent="0.2">
      <c r="A58" s="39">
        <v>72</v>
      </c>
      <c r="B58" s="43" t="s">
        <v>107</v>
      </c>
      <c r="C58" s="39" t="s">
        <v>449</v>
      </c>
      <c r="D58" s="40" t="s">
        <v>202</v>
      </c>
    </row>
    <row r="59" spans="1:19" s="38" customFormat="1" ht="12.75" x14ac:dyDescent="0.2">
      <c r="A59" s="39">
        <v>103</v>
      </c>
      <c r="B59" s="40" t="s">
        <v>507</v>
      </c>
      <c r="C59" s="39" t="s">
        <v>508</v>
      </c>
      <c r="D59" s="40" t="s">
        <v>155</v>
      </c>
    </row>
    <row r="60" spans="1:19" s="38" customFormat="1" ht="12.75" x14ac:dyDescent="0.2">
      <c r="A60" s="39">
        <v>51</v>
      </c>
      <c r="B60" s="41" t="s">
        <v>411</v>
      </c>
      <c r="C60" s="39" t="s">
        <v>412</v>
      </c>
      <c r="D60" s="41" t="s">
        <v>61</v>
      </c>
      <c r="R60" s="24" t="s">
        <v>60</v>
      </c>
    </row>
    <row r="61" spans="1:19" s="38" customFormat="1" ht="12.75" x14ac:dyDescent="0.2">
      <c r="A61" s="39">
        <v>65</v>
      </c>
      <c r="B61" s="43" t="s">
        <v>78</v>
      </c>
      <c r="C61" s="39" t="s">
        <v>437</v>
      </c>
      <c r="D61" s="40" t="s">
        <v>61</v>
      </c>
      <c r="R61" s="24" t="s">
        <v>78</v>
      </c>
    </row>
    <row r="62" spans="1:19" s="38" customFormat="1" ht="12.75" x14ac:dyDescent="0.2">
      <c r="A62" s="39">
        <v>100</v>
      </c>
      <c r="B62" s="40" t="s">
        <v>500</v>
      </c>
      <c r="C62" s="39" t="s">
        <v>501</v>
      </c>
      <c r="D62" s="40" t="s">
        <v>61</v>
      </c>
      <c r="R62" s="24" t="s">
        <v>146</v>
      </c>
    </row>
    <row r="63" spans="1:19" s="38" customFormat="1" ht="12.75" x14ac:dyDescent="0.2">
      <c r="A63" s="39">
        <v>114</v>
      </c>
      <c r="B63" s="40" t="s">
        <v>171</v>
      </c>
      <c r="C63" s="39" t="s">
        <v>528</v>
      </c>
      <c r="D63" s="40" t="s">
        <v>61</v>
      </c>
      <c r="R63" s="24" t="s">
        <v>171</v>
      </c>
    </row>
    <row r="64" spans="1:19" s="38" customFormat="1" ht="12.75" x14ac:dyDescent="0.2">
      <c r="A64" s="39">
        <v>124</v>
      </c>
      <c r="B64" s="40" t="s">
        <v>542</v>
      </c>
      <c r="C64" s="39" t="s">
        <v>543</v>
      </c>
      <c r="D64" s="40" t="s">
        <v>61</v>
      </c>
      <c r="R64" s="24" t="s">
        <v>183</v>
      </c>
    </row>
    <row r="65" spans="1:18" s="38" customFormat="1" ht="12.75" x14ac:dyDescent="0.2">
      <c r="A65" s="39">
        <v>125</v>
      </c>
      <c r="B65" s="40" t="s">
        <v>184</v>
      </c>
      <c r="C65" s="39" t="s">
        <v>544</v>
      </c>
      <c r="D65" s="40" t="s">
        <v>61</v>
      </c>
      <c r="R65" s="24" t="s">
        <v>184</v>
      </c>
    </row>
    <row r="66" spans="1:18" s="38" customFormat="1" ht="12.75" x14ac:dyDescent="0.2">
      <c r="A66" s="39">
        <v>136</v>
      </c>
      <c r="B66" s="40" t="s">
        <v>560</v>
      </c>
      <c r="C66" s="39" t="s">
        <v>561</v>
      </c>
      <c r="D66" s="40" t="s">
        <v>61</v>
      </c>
      <c r="R66" s="24" t="s">
        <v>199</v>
      </c>
    </row>
    <row r="67" spans="1:18" s="38" customFormat="1" ht="12.75" x14ac:dyDescent="0.2">
      <c r="A67" s="39">
        <v>154</v>
      </c>
      <c r="B67" s="40" t="s">
        <v>261</v>
      </c>
      <c r="C67" s="39" t="s">
        <v>593</v>
      </c>
      <c r="D67" s="40" t="s">
        <v>61</v>
      </c>
      <c r="R67" s="24" t="s">
        <v>287</v>
      </c>
    </row>
    <row r="68" spans="1:18" s="38" customFormat="1" ht="12.75" x14ac:dyDescent="0.2">
      <c r="A68" s="39">
        <v>158</v>
      </c>
      <c r="B68" s="40" t="s">
        <v>599</v>
      </c>
      <c r="C68" s="39" t="s">
        <v>600</v>
      </c>
      <c r="D68" s="40" t="s">
        <v>61</v>
      </c>
    </row>
    <row r="69" spans="1:18" s="38" customFormat="1" ht="12.75" x14ac:dyDescent="0.2">
      <c r="A69" s="39">
        <v>164</v>
      </c>
      <c r="B69" s="40" t="s">
        <v>610</v>
      </c>
      <c r="C69" s="39" t="s">
        <v>611</v>
      </c>
      <c r="D69" s="40" t="s">
        <v>61</v>
      </c>
    </row>
    <row r="70" spans="1:18" s="38" customFormat="1" ht="12.75" x14ac:dyDescent="0.2">
      <c r="A70" s="39">
        <v>166</v>
      </c>
      <c r="B70" s="40" t="s">
        <v>287</v>
      </c>
      <c r="C70" s="39" t="s">
        <v>612</v>
      </c>
      <c r="D70" s="40" t="s">
        <v>61</v>
      </c>
    </row>
    <row r="71" spans="1:18" s="38" customFormat="1" ht="12.75" x14ac:dyDescent="0.2">
      <c r="A71" s="39">
        <v>45</v>
      </c>
      <c r="B71" s="41" t="s">
        <v>54</v>
      </c>
      <c r="C71" s="39" t="s">
        <v>400</v>
      </c>
      <c r="D71" s="41" t="s">
        <v>26</v>
      </c>
      <c r="R71" s="24" t="s">
        <v>54</v>
      </c>
    </row>
    <row r="72" spans="1:18" s="38" customFormat="1" ht="12.75" x14ac:dyDescent="0.2">
      <c r="A72" s="39">
        <v>54</v>
      </c>
      <c r="B72" s="41" t="s">
        <v>66</v>
      </c>
      <c r="C72" s="39" t="s">
        <v>418</v>
      </c>
      <c r="D72" s="41" t="s">
        <v>26</v>
      </c>
      <c r="R72" s="24" t="s">
        <v>66</v>
      </c>
    </row>
    <row r="73" spans="1:18" s="38" customFormat="1" ht="12.75" x14ac:dyDescent="0.2">
      <c r="A73" s="39">
        <v>61</v>
      </c>
      <c r="B73" s="41" t="s">
        <v>431</v>
      </c>
      <c r="C73" s="39" t="s">
        <v>432</v>
      </c>
      <c r="D73" s="41" t="s">
        <v>26</v>
      </c>
      <c r="R73" s="24" t="s">
        <v>72</v>
      </c>
    </row>
    <row r="74" spans="1:18" s="38" customFormat="1" ht="12.75" x14ac:dyDescent="0.2">
      <c r="A74" s="39">
        <v>73</v>
      </c>
      <c r="B74" s="43" t="s">
        <v>450</v>
      </c>
      <c r="C74" s="39" t="s">
        <v>451</v>
      </c>
      <c r="D74" s="40" t="s">
        <v>26</v>
      </c>
      <c r="R74" s="24" t="s">
        <v>108</v>
      </c>
    </row>
    <row r="75" spans="1:18" s="38" customFormat="1" ht="12.75" x14ac:dyDescent="0.2">
      <c r="A75" s="39">
        <v>110</v>
      </c>
      <c r="B75" s="40" t="s">
        <v>182</v>
      </c>
      <c r="C75" s="39" t="s">
        <v>521</v>
      </c>
      <c r="D75" s="40" t="s">
        <v>26</v>
      </c>
      <c r="R75" s="24" t="s">
        <v>182</v>
      </c>
    </row>
    <row r="76" spans="1:18" s="38" customFormat="1" ht="12.75" x14ac:dyDescent="0.2">
      <c r="A76" s="39">
        <v>117</v>
      </c>
      <c r="B76" s="40" t="s">
        <v>174</v>
      </c>
      <c r="C76" s="39" t="s">
        <v>531</v>
      </c>
      <c r="D76" s="40" t="s">
        <v>26</v>
      </c>
      <c r="R76" s="24" t="s">
        <v>174</v>
      </c>
    </row>
    <row r="77" spans="1:18" s="38" customFormat="1" ht="12.75" x14ac:dyDescent="0.2">
      <c r="A77" s="39">
        <v>118</v>
      </c>
      <c r="B77" s="40" t="s">
        <v>175</v>
      </c>
      <c r="C77" s="39" t="s">
        <v>532</v>
      </c>
      <c r="D77" s="40" t="s">
        <v>26</v>
      </c>
      <c r="R77" s="24" t="s">
        <v>175</v>
      </c>
    </row>
    <row r="78" spans="1:18" s="38" customFormat="1" ht="12.75" x14ac:dyDescent="0.2">
      <c r="A78" s="39">
        <v>127</v>
      </c>
      <c r="B78" s="40" t="s">
        <v>186</v>
      </c>
      <c r="C78" s="39" t="s">
        <v>546</v>
      </c>
      <c r="D78" s="40" t="s">
        <v>26</v>
      </c>
      <c r="R78" s="24" t="s">
        <v>186</v>
      </c>
    </row>
    <row r="79" spans="1:18" s="38" customFormat="1" ht="12.75" x14ac:dyDescent="0.2">
      <c r="A79" s="39">
        <v>143</v>
      </c>
      <c r="B79" s="40" t="s">
        <v>207</v>
      </c>
      <c r="C79" s="39" t="s">
        <v>573</v>
      </c>
      <c r="D79" s="40" t="s">
        <v>26</v>
      </c>
      <c r="R79" s="24" t="s">
        <v>207</v>
      </c>
    </row>
    <row r="80" spans="1:18" s="38" customFormat="1" ht="12.75" x14ac:dyDescent="0.2">
      <c r="A80" s="39">
        <v>152</v>
      </c>
      <c r="B80" s="40" t="s">
        <v>589</v>
      </c>
      <c r="C80" s="39" t="s">
        <v>590</v>
      </c>
      <c r="D80" s="40" t="s">
        <v>26</v>
      </c>
      <c r="R80" s="24" t="s">
        <v>259</v>
      </c>
    </row>
    <row r="81" spans="1:18" s="38" customFormat="1" ht="12.75" x14ac:dyDescent="0.2">
      <c r="A81" s="39">
        <v>153</v>
      </c>
      <c r="B81" s="40" t="s">
        <v>591</v>
      </c>
      <c r="C81" s="39" t="s">
        <v>592</v>
      </c>
      <c r="D81" s="40" t="s">
        <v>26</v>
      </c>
      <c r="R81" s="24" t="s">
        <v>260</v>
      </c>
    </row>
    <row r="82" spans="1:18" s="38" customFormat="1" ht="12.75" x14ac:dyDescent="0.2">
      <c r="A82" s="39">
        <v>160</v>
      </c>
      <c r="B82" s="40" t="s">
        <v>281</v>
      </c>
      <c r="C82" s="39" t="s">
        <v>603</v>
      </c>
      <c r="D82" s="40" t="s">
        <v>26</v>
      </c>
      <c r="R82" s="24" t="s">
        <v>281</v>
      </c>
    </row>
    <row r="83" spans="1:18" s="38" customFormat="1" ht="12.75" x14ac:dyDescent="0.2">
      <c r="A83" s="39">
        <v>175</v>
      </c>
      <c r="B83" s="40" t="s">
        <v>313</v>
      </c>
      <c r="C83" s="39" t="s">
        <v>626</v>
      </c>
      <c r="D83" s="40" t="s">
        <v>26</v>
      </c>
      <c r="R83" s="24" t="s">
        <v>313</v>
      </c>
    </row>
    <row r="84" spans="1:18" s="38" customFormat="1" ht="12.75" x14ac:dyDescent="0.2">
      <c r="A84" s="39">
        <v>49</v>
      </c>
      <c r="B84" s="41" t="s">
        <v>408</v>
      </c>
      <c r="C84" s="39" t="s">
        <v>409</v>
      </c>
      <c r="D84" s="41" t="s">
        <v>315</v>
      </c>
    </row>
    <row r="85" spans="1:18" s="38" customFormat="1" ht="12.75" x14ac:dyDescent="0.2">
      <c r="A85" s="39">
        <v>139</v>
      </c>
      <c r="B85" s="40" t="s">
        <v>565</v>
      </c>
      <c r="C85" s="39" t="s">
        <v>566</v>
      </c>
      <c r="D85" s="40" t="s">
        <v>567</v>
      </c>
    </row>
    <row r="86" spans="1:18" s="38" customFormat="1" ht="12.75" x14ac:dyDescent="0.2">
      <c r="A86" s="39">
        <v>17</v>
      </c>
      <c r="B86" s="41" t="s">
        <v>22</v>
      </c>
      <c r="C86" s="39" t="s">
        <v>351</v>
      </c>
      <c r="D86" s="41" t="s">
        <v>83</v>
      </c>
    </row>
    <row r="87" spans="1:18" s="38" customFormat="1" ht="12.75" x14ac:dyDescent="0.2">
      <c r="A87" s="39">
        <v>78</v>
      </c>
      <c r="B87" s="43" t="s">
        <v>460</v>
      </c>
      <c r="C87" s="39" t="s">
        <v>461</v>
      </c>
      <c r="D87" s="40" t="s">
        <v>83</v>
      </c>
    </row>
    <row r="88" spans="1:18" s="38" customFormat="1" ht="12.75" x14ac:dyDescent="0.2">
      <c r="A88" s="39">
        <v>80</v>
      </c>
      <c r="B88" s="43" t="s">
        <v>463</v>
      </c>
      <c r="C88" s="39" t="s">
        <v>464</v>
      </c>
      <c r="D88" s="40" t="s">
        <v>83</v>
      </c>
    </row>
    <row r="89" spans="1:18" s="38" customFormat="1" ht="12.75" x14ac:dyDescent="0.2">
      <c r="A89" s="39">
        <v>144</v>
      </c>
      <c r="B89" s="40" t="s">
        <v>574</v>
      </c>
      <c r="C89" s="39" t="s">
        <v>575</v>
      </c>
      <c r="D89" s="40" t="s">
        <v>83</v>
      </c>
    </row>
    <row r="90" spans="1:18" s="38" customFormat="1" ht="12.75" x14ac:dyDescent="0.2">
      <c r="A90" s="39">
        <v>148</v>
      </c>
      <c r="B90" s="40" t="s">
        <v>255</v>
      </c>
      <c r="C90" s="39" t="s">
        <v>580</v>
      </c>
      <c r="D90" s="40" t="s">
        <v>83</v>
      </c>
    </row>
    <row r="91" spans="1:18" s="38" customFormat="1" ht="12.75" x14ac:dyDescent="0.2">
      <c r="A91" s="39">
        <v>16</v>
      </c>
      <c r="B91" s="41" t="s">
        <v>349</v>
      </c>
      <c r="C91" s="39" t="s">
        <v>350</v>
      </c>
      <c r="D91" s="41" t="s">
        <v>21</v>
      </c>
    </row>
    <row r="92" spans="1:18" s="38" customFormat="1" ht="12.75" x14ac:dyDescent="0.2">
      <c r="A92" s="39">
        <v>95</v>
      </c>
      <c r="B92" s="40" t="s">
        <v>489</v>
      </c>
      <c r="C92" s="39" t="s">
        <v>490</v>
      </c>
      <c r="D92" s="40" t="s">
        <v>153</v>
      </c>
    </row>
    <row r="93" spans="1:18" s="38" customFormat="1" ht="12.75" x14ac:dyDescent="0.2">
      <c r="A93" s="39">
        <v>135</v>
      </c>
      <c r="B93" s="40" t="s">
        <v>558</v>
      </c>
      <c r="C93" s="39" t="s">
        <v>559</v>
      </c>
      <c r="D93" s="40" t="s">
        <v>196</v>
      </c>
    </row>
    <row r="94" spans="1:18" s="38" customFormat="1" ht="12.75" x14ac:dyDescent="0.2">
      <c r="A94" s="39">
        <v>146</v>
      </c>
      <c r="B94" s="40" t="s">
        <v>253</v>
      </c>
      <c r="C94" s="39" t="s">
        <v>578</v>
      </c>
      <c r="D94" s="40" t="s">
        <v>196</v>
      </c>
    </row>
    <row r="95" spans="1:18" s="38" customFormat="1" ht="12.75" x14ac:dyDescent="0.2">
      <c r="A95" s="39">
        <v>149</v>
      </c>
      <c r="B95" s="40" t="s">
        <v>581</v>
      </c>
      <c r="C95" s="39" t="s">
        <v>582</v>
      </c>
      <c r="D95" s="40" t="s">
        <v>583</v>
      </c>
    </row>
    <row r="96" spans="1:18" s="38" customFormat="1" ht="12.75" x14ac:dyDescent="0.2">
      <c r="A96" s="39">
        <v>105</v>
      </c>
      <c r="B96" s="40" t="s">
        <v>511</v>
      </c>
      <c r="C96" s="39" t="s">
        <v>512</v>
      </c>
      <c r="D96" s="40" t="s">
        <v>239</v>
      </c>
    </row>
    <row r="97" spans="1:4" s="38" customFormat="1" ht="12.75" x14ac:dyDescent="0.2">
      <c r="A97" s="39">
        <v>82</v>
      </c>
      <c r="B97" s="40" t="s">
        <v>466</v>
      </c>
      <c r="C97" s="39" t="s">
        <v>467</v>
      </c>
      <c r="D97" s="40" t="s">
        <v>236</v>
      </c>
    </row>
    <row r="98" spans="1:4" s="38" customFormat="1" ht="12.75" x14ac:dyDescent="0.2">
      <c r="A98" s="39">
        <v>99</v>
      </c>
      <c r="B98" s="40" t="s">
        <v>497</v>
      </c>
      <c r="C98" s="39" t="s">
        <v>498</v>
      </c>
      <c r="D98" s="40" t="s">
        <v>499</v>
      </c>
    </row>
    <row r="99" spans="1:4" s="38" customFormat="1" ht="12.75" x14ac:dyDescent="0.2">
      <c r="A99" s="39">
        <v>67</v>
      </c>
      <c r="B99" s="43" t="s">
        <v>440</v>
      </c>
      <c r="C99" s="39" t="s">
        <v>441</v>
      </c>
      <c r="D99" s="40" t="s">
        <v>235</v>
      </c>
    </row>
    <row r="100" spans="1:4" s="38" customFormat="1" ht="12.75" x14ac:dyDescent="0.2">
      <c r="A100" s="39">
        <v>50</v>
      </c>
      <c r="B100" s="41" t="s">
        <v>59</v>
      </c>
      <c r="C100" s="39" t="s">
        <v>410</v>
      </c>
      <c r="D100" s="41" t="s">
        <v>231</v>
      </c>
    </row>
    <row r="101" spans="1:4" s="38" customFormat="1" ht="12.75" x14ac:dyDescent="0.2">
      <c r="A101" s="39">
        <v>131</v>
      </c>
      <c r="B101" s="40" t="s">
        <v>191</v>
      </c>
      <c r="C101" s="39" t="s">
        <v>551</v>
      </c>
      <c r="D101" s="40" t="s">
        <v>242</v>
      </c>
    </row>
    <row r="102" spans="1:4" s="38" customFormat="1" ht="12.75" x14ac:dyDescent="0.2">
      <c r="A102" s="39">
        <v>168</v>
      </c>
      <c r="B102" s="40" t="s">
        <v>614</v>
      </c>
      <c r="C102" s="39" t="s">
        <v>615</v>
      </c>
      <c r="D102" s="40" t="s">
        <v>290</v>
      </c>
    </row>
    <row r="103" spans="1:4" s="38" customFormat="1" ht="12.75" x14ac:dyDescent="0.2">
      <c r="A103" s="39">
        <v>83</v>
      </c>
      <c r="B103" s="40" t="s">
        <v>129</v>
      </c>
      <c r="C103" s="39" t="s">
        <v>468</v>
      </c>
      <c r="D103" s="40" t="s">
        <v>469</v>
      </c>
    </row>
    <row r="104" spans="1:4" s="38" customFormat="1" ht="12.75" x14ac:dyDescent="0.2">
      <c r="A104" s="39">
        <v>97</v>
      </c>
      <c r="B104" s="40" t="s">
        <v>143</v>
      </c>
      <c r="C104" s="39" t="s">
        <v>493</v>
      </c>
      <c r="D104" s="40" t="s">
        <v>494</v>
      </c>
    </row>
    <row r="105" spans="1:4" s="38" customFormat="1" ht="12.75" x14ac:dyDescent="0.2">
      <c r="A105" s="39">
        <v>96</v>
      </c>
      <c r="B105" s="40" t="s">
        <v>142</v>
      </c>
      <c r="C105" s="39" t="s">
        <v>491</v>
      </c>
      <c r="D105" s="40" t="s">
        <v>492</v>
      </c>
    </row>
    <row r="106" spans="1:4" s="38" customFormat="1" ht="12.75" x14ac:dyDescent="0.2">
      <c r="A106" s="39">
        <v>106</v>
      </c>
      <c r="B106" s="40" t="s">
        <v>513</v>
      </c>
      <c r="C106" s="39" t="s">
        <v>514</v>
      </c>
      <c r="D106" s="40" t="s">
        <v>515</v>
      </c>
    </row>
    <row r="107" spans="1:4" s="38" customFormat="1" ht="12.75" x14ac:dyDescent="0.2">
      <c r="A107" s="39">
        <v>10</v>
      </c>
      <c r="B107" s="41" t="s">
        <v>340</v>
      </c>
      <c r="C107" s="39" t="s">
        <v>341</v>
      </c>
      <c r="D107" s="41" t="s">
        <v>226</v>
      </c>
    </row>
    <row r="108" spans="1:4" s="38" customFormat="1" ht="12.75" x14ac:dyDescent="0.2">
      <c r="A108" s="39">
        <v>30</v>
      </c>
      <c r="B108" s="41" t="s">
        <v>376</v>
      </c>
      <c r="C108" s="39" t="s">
        <v>377</v>
      </c>
      <c r="D108" s="41" t="s">
        <v>378</v>
      </c>
    </row>
    <row r="109" spans="1:4" s="38" customFormat="1" ht="12.75" x14ac:dyDescent="0.2">
      <c r="A109" s="39">
        <v>92</v>
      </c>
      <c r="B109" s="40" t="s">
        <v>483</v>
      </c>
      <c r="C109" s="39" t="s">
        <v>484</v>
      </c>
      <c r="D109" s="40" t="s">
        <v>485</v>
      </c>
    </row>
    <row r="110" spans="1:4" s="38" customFormat="1" ht="12.75" x14ac:dyDescent="0.2">
      <c r="A110" s="39">
        <v>42</v>
      </c>
      <c r="B110" s="41" t="s">
        <v>395</v>
      </c>
      <c r="C110" s="39" t="s">
        <v>396</v>
      </c>
      <c r="D110" s="41" t="s">
        <v>397</v>
      </c>
    </row>
    <row r="111" spans="1:4" s="38" customFormat="1" ht="12.75" x14ac:dyDescent="0.2">
      <c r="A111" s="39">
        <v>37</v>
      </c>
      <c r="B111" s="41" t="s">
        <v>387</v>
      </c>
      <c r="C111" s="39" t="s">
        <v>388</v>
      </c>
      <c r="D111" s="41" t="s">
        <v>230</v>
      </c>
    </row>
    <row r="112" spans="1:4" s="38" customFormat="1" ht="12.75" x14ac:dyDescent="0.2">
      <c r="A112" s="39">
        <v>29</v>
      </c>
      <c r="B112" s="41" t="s">
        <v>374</v>
      </c>
      <c r="C112" s="39" t="s">
        <v>375</v>
      </c>
      <c r="D112" s="41" t="s">
        <v>228</v>
      </c>
    </row>
    <row r="113" spans="1:4" s="38" customFormat="1" ht="12.75" x14ac:dyDescent="0.2">
      <c r="A113" s="39">
        <v>91</v>
      </c>
      <c r="B113" s="40" t="s">
        <v>137</v>
      </c>
      <c r="C113" s="39" t="s">
        <v>481</v>
      </c>
      <c r="D113" s="40" t="s">
        <v>482</v>
      </c>
    </row>
    <row r="114" spans="1:4" s="38" customFormat="1" ht="12.75" x14ac:dyDescent="0.2">
      <c r="A114" s="39">
        <v>109</v>
      </c>
      <c r="B114" s="40" t="s">
        <v>167</v>
      </c>
      <c r="C114" s="39" t="s">
        <v>520</v>
      </c>
      <c r="D114" s="40" t="s">
        <v>181</v>
      </c>
    </row>
    <row r="115" spans="1:4" s="38" customFormat="1" ht="12.75" x14ac:dyDescent="0.2">
      <c r="A115" s="39">
        <v>116</v>
      </c>
      <c r="B115" s="40" t="s">
        <v>173</v>
      </c>
      <c r="C115" s="39" t="s">
        <v>530</v>
      </c>
      <c r="D115" s="40" t="s">
        <v>263</v>
      </c>
    </row>
    <row r="116" spans="1:4" s="38" customFormat="1" ht="12.75" x14ac:dyDescent="0.2">
      <c r="A116" s="39">
        <v>170</v>
      </c>
      <c r="B116" s="40" t="s">
        <v>618</v>
      </c>
      <c r="C116" s="39" t="s">
        <v>619</v>
      </c>
      <c r="D116" s="40" t="s">
        <v>263</v>
      </c>
    </row>
    <row r="117" spans="1:4" s="38" customFormat="1" ht="12.75" x14ac:dyDescent="0.2">
      <c r="A117" s="39">
        <v>159</v>
      </c>
      <c r="B117" s="40" t="s">
        <v>601</v>
      </c>
      <c r="C117" s="39" t="s">
        <v>602</v>
      </c>
      <c r="D117" s="40" t="s">
        <v>280</v>
      </c>
    </row>
    <row r="118" spans="1:4" s="38" customFormat="1" ht="12.75" x14ac:dyDescent="0.2">
      <c r="A118" s="39">
        <v>74</v>
      </c>
      <c r="B118" s="43" t="s">
        <v>452</v>
      </c>
      <c r="C118" s="39" t="s">
        <v>453</v>
      </c>
      <c r="D118" s="40" t="s">
        <v>454</v>
      </c>
    </row>
    <row r="119" spans="1:4" s="38" customFormat="1" ht="12.75" x14ac:dyDescent="0.2">
      <c r="A119" s="39">
        <v>79</v>
      </c>
      <c r="B119" s="43" t="s">
        <v>122</v>
      </c>
      <c r="C119" s="39" t="s">
        <v>462</v>
      </c>
      <c r="D119" s="40" t="s">
        <v>454</v>
      </c>
    </row>
    <row r="120" spans="1:4" s="38" customFormat="1" ht="12.75" x14ac:dyDescent="0.2">
      <c r="A120" s="39">
        <v>75</v>
      </c>
      <c r="B120" s="43" t="s">
        <v>455</v>
      </c>
      <c r="C120" s="39" t="s">
        <v>456</v>
      </c>
      <c r="D120" s="40" t="s">
        <v>457</v>
      </c>
    </row>
    <row r="121" spans="1:4" s="38" customFormat="1" ht="12.75" x14ac:dyDescent="0.2">
      <c r="A121" s="39">
        <v>85</v>
      </c>
      <c r="B121" s="40" t="s">
        <v>471</v>
      </c>
      <c r="C121" s="39" t="s">
        <v>472</v>
      </c>
      <c r="D121" s="40" t="s">
        <v>151</v>
      </c>
    </row>
    <row r="122" spans="1:4" s="38" customFormat="1" ht="12.75" x14ac:dyDescent="0.2">
      <c r="A122" s="39">
        <v>123</v>
      </c>
      <c r="B122" s="40" t="s">
        <v>540</v>
      </c>
      <c r="C122" s="39" t="s">
        <v>541</v>
      </c>
      <c r="D122" s="40" t="s">
        <v>151</v>
      </c>
    </row>
    <row r="123" spans="1:4" s="38" customFormat="1" ht="12.75" x14ac:dyDescent="0.2">
      <c r="A123" s="39">
        <v>2</v>
      </c>
      <c r="B123" s="41" t="s">
        <v>6</v>
      </c>
      <c r="C123" s="39" t="s">
        <v>323</v>
      </c>
      <c r="D123" s="41" t="s">
        <v>324</v>
      </c>
    </row>
    <row r="124" spans="1:4" s="38" customFormat="1" ht="12.75" x14ac:dyDescent="0.2">
      <c r="A124" s="39">
        <v>52</v>
      </c>
      <c r="B124" s="41" t="s">
        <v>413</v>
      </c>
      <c r="C124" s="39" t="s">
        <v>414</v>
      </c>
      <c r="D124" s="41" t="s">
        <v>415</v>
      </c>
    </row>
    <row r="125" spans="1:4" s="38" customFormat="1" ht="12.75" x14ac:dyDescent="0.2">
      <c r="A125" s="39">
        <v>140</v>
      </c>
      <c r="B125" s="40" t="s">
        <v>204</v>
      </c>
      <c r="C125" s="39" t="s">
        <v>568</v>
      </c>
      <c r="D125" s="40" t="s">
        <v>208</v>
      </c>
    </row>
    <row r="126" spans="1:4" s="38" customFormat="1" ht="12.75" x14ac:dyDescent="0.2">
      <c r="A126" s="39">
        <v>183</v>
      </c>
      <c r="B126" s="40" t="s">
        <v>640</v>
      </c>
      <c r="C126" s="39" t="s">
        <v>641</v>
      </c>
      <c r="D126" s="40" t="s">
        <v>208</v>
      </c>
    </row>
    <row r="127" spans="1:4" s="38" customFormat="1" ht="12.75" x14ac:dyDescent="0.2">
      <c r="A127" s="39">
        <v>126</v>
      </c>
      <c r="B127" s="40" t="s">
        <v>185</v>
      </c>
      <c r="C127" s="39" t="s">
        <v>545</v>
      </c>
      <c r="D127" s="40" t="s">
        <v>34</v>
      </c>
    </row>
    <row r="128" spans="1:4" s="38" customFormat="1" ht="12.75" x14ac:dyDescent="0.2">
      <c r="A128" s="39">
        <v>137</v>
      </c>
      <c r="B128" s="40" t="s">
        <v>562</v>
      </c>
      <c r="C128" s="39" t="s">
        <v>563</v>
      </c>
      <c r="D128" s="40" t="s">
        <v>34</v>
      </c>
    </row>
    <row r="129" spans="1:4" s="38" customFormat="1" ht="12.75" x14ac:dyDescent="0.2">
      <c r="A129" s="39">
        <v>8</v>
      </c>
      <c r="B129" s="41" t="s">
        <v>335</v>
      </c>
      <c r="C129" s="39" t="s">
        <v>336</v>
      </c>
      <c r="D129" s="41" t="s">
        <v>13</v>
      </c>
    </row>
    <row r="130" spans="1:4" s="38" customFormat="1" ht="12.75" x14ac:dyDescent="0.2">
      <c r="A130" s="39">
        <v>64</v>
      </c>
      <c r="B130" s="41" t="s">
        <v>435</v>
      </c>
      <c r="C130" s="39" t="s">
        <v>436</v>
      </c>
      <c r="D130" s="41" t="s">
        <v>13</v>
      </c>
    </row>
    <row r="131" spans="1:4" s="38" customFormat="1" ht="12.75" x14ac:dyDescent="0.2">
      <c r="A131" s="39">
        <v>86</v>
      </c>
      <c r="B131" s="40" t="s">
        <v>132</v>
      </c>
      <c r="C131" s="39" t="s">
        <v>473</v>
      </c>
      <c r="D131" s="40" t="s">
        <v>13</v>
      </c>
    </row>
    <row r="132" spans="1:4" s="38" customFormat="1" ht="12.75" x14ac:dyDescent="0.2">
      <c r="A132" s="39">
        <v>155</v>
      </c>
      <c r="B132" s="40" t="s">
        <v>262</v>
      </c>
      <c r="C132" s="39" t="s">
        <v>594</v>
      </c>
      <c r="D132" s="40" t="s">
        <v>13</v>
      </c>
    </row>
    <row r="133" spans="1:4" s="38" customFormat="1" ht="12.75" x14ac:dyDescent="0.2">
      <c r="A133" s="39">
        <v>11</v>
      </c>
      <c r="B133" s="41" t="s">
        <v>16</v>
      </c>
      <c r="C133" s="39" t="s">
        <v>342</v>
      </c>
      <c r="D133" s="41" t="s">
        <v>48</v>
      </c>
    </row>
    <row r="134" spans="1:4" s="38" customFormat="1" ht="12.75" x14ac:dyDescent="0.2">
      <c r="A134" s="39">
        <v>90</v>
      </c>
      <c r="B134" s="40" t="s">
        <v>136</v>
      </c>
      <c r="C134" s="39" t="s">
        <v>480</v>
      </c>
      <c r="D134" s="40" t="s">
        <v>48</v>
      </c>
    </row>
    <row r="135" spans="1:4" s="38" customFormat="1" ht="12.75" x14ac:dyDescent="0.2">
      <c r="A135" s="39">
        <v>115</v>
      </c>
      <c r="B135" s="40" t="s">
        <v>172</v>
      </c>
      <c r="C135" s="39" t="s">
        <v>529</v>
      </c>
      <c r="D135" s="40" t="s">
        <v>310</v>
      </c>
    </row>
    <row r="136" spans="1:4" s="38" customFormat="1" ht="12.75" x14ac:dyDescent="0.2">
      <c r="A136" s="39">
        <v>89</v>
      </c>
      <c r="B136" s="40" t="s">
        <v>478</v>
      </c>
      <c r="C136" s="39" t="s">
        <v>479</v>
      </c>
      <c r="D136" s="40" t="s">
        <v>111</v>
      </c>
    </row>
    <row r="137" spans="1:4" s="38" customFormat="1" ht="12.75" x14ac:dyDescent="0.2">
      <c r="A137" s="39">
        <v>122</v>
      </c>
      <c r="B137" s="40" t="s">
        <v>178</v>
      </c>
      <c r="C137" s="39" t="s">
        <v>539</v>
      </c>
      <c r="D137" s="40" t="s">
        <v>111</v>
      </c>
    </row>
    <row r="138" spans="1:4" s="38" customFormat="1" ht="12.75" x14ac:dyDescent="0.2">
      <c r="A138" s="39">
        <v>120</v>
      </c>
      <c r="B138" s="40" t="s">
        <v>177</v>
      </c>
      <c r="C138" s="39" t="s">
        <v>536</v>
      </c>
      <c r="D138" s="40" t="s">
        <v>118</v>
      </c>
    </row>
    <row r="139" spans="1:4" s="38" customFormat="1" ht="12.75" x14ac:dyDescent="0.2">
      <c r="A139" s="39">
        <v>57</v>
      </c>
      <c r="B139" s="41" t="s">
        <v>69</v>
      </c>
      <c r="C139" s="39" t="s">
        <v>423</v>
      </c>
      <c r="D139" s="41" t="s">
        <v>63</v>
      </c>
    </row>
    <row r="140" spans="1:4" s="38" customFormat="1" ht="12.75" x14ac:dyDescent="0.2">
      <c r="A140" s="39">
        <v>174</v>
      </c>
      <c r="B140" s="40" t="s">
        <v>311</v>
      </c>
      <c r="C140" s="39" t="s">
        <v>625</v>
      </c>
      <c r="D140" s="40" t="s">
        <v>63</v>
      </c>
    </row>
    <row r="141" spans="1:4" s="38" customFormat="1" ht="12.75" x14ac:dyDescent="0.2">
      <c r="A141" s="39">
        <v>180</v>
      </c>
      <c r="B141" s="40" t="s">
        <v>633</v>
      </c>
      <c r="C141" s="39" t="s">
        <v>634</v>
      </c>
      <c r="D141" s="40" t="s">
        <v>635</v>
      </c>
    </row>
    <row r="142" spans="1:4" s="38" customFormat="1" ht="12.75" x14ac:dyDescent="0.2">
      <c r="A142" s="39">
        <v>102</v>
      </c>
      <c r="B142" s="40" t="s">
        <v>505</v>
      </c>
      <c r="C142" s="39" t="s">
        <v>506</v>
      </c>
      <c r="D142" s="40" t="s">
        <v>154</v>
      </c>
    </row>
    <row r="143" spans="1:4" s="38" customFormat="1" ht="12.75" x14ac:dyDescent="0.2">
      <c r="A143" s="39">
        <v>107</v>
      </c>
      <c r="B143" s="40" t="s">
        <v>516</v>
      </c>
      <c r="C143" s="39" t="s">
        <v>517</v>
      </c>
      <c r="D143" s="40" t="s">
        <v>154</v>
      </c>
    </row>
    <row r="144" spans="1:4" s="38" customFormat="1" ht="12.75" x14ac:dyDescent="0.2">
      <c r="A144" s="39">
        <v>26</v>
      </c>
      <c r="B144" s="41" t="s">
        <v>33</v>
      </c>
      <c r="C144" s="39" t="s">
        <v>369</v>
      </c>
      <c r="D144" s="41" t="s">
        <v>10</v>
      </c>
    </row>
    <row r="145" spans="1:4" s="38" customFormat="1" ht="12.75" x14ac:dyDescent="0.2">
      <c r="A145" s="39">
        <v>28</v>
      </c>
      <c r="B145" s="41" t="s">
        <v>372</v>
      </c>
      <c r="C145" s="39" t="s">
        <v>373</v>
      </c>
      <c r="D145" s="41" t="s">
        <v>10</v>
      </c>
    </row>
    <row r="146" spans="1:4" s="38" customFormat="1" ht="12.75" x14ac:dyDescent="0.2">
      <c r="A146" s="39">
        <v>31</v>
      </c>
      <c r="B146" s="41" t="s">
        <v>39</v>
      </c>
      <c r="C146" s="39" t="s">
        <v>379</v>
      </c>
      <c r="D146" s="41" t="s">
        <v>10</v>
      </c>
    </row>
    <row r="147" spans="1:4" s="38" customFormat="1" ht="12.75" x14ac:dyDescent="0.2">
      <c r="A147" s="39">
        <v>33</v>
      </c>
      <c r="B147" s="41" t="s">
        <v>41</v>
      </c>
      <c r="C147" s="39" t="s">
        <v>381</v>
      </c>
      <c r="D147" s="41" t="s">
        <v>10</v>
      </c>
    </row>
    <row r="148" spans="1:4" s="38" customFormat="1" ht="12.75" x14ac:dyDescent="0.2">
      <c r="A148" s="39">
        <v>44</v>
      </c>
      <c r="B148" s="41" t="s">
        <v>53</v>
      </c>
      <c r="C148" s="39" t="s">
        <v>399</v>
      </c>
      <c r="D148" s="41" t="s">
        <v>10</v>
      </c>
    </row>
    <row r="149" spans="1:4" s="38" customFormat="1" ht="12.75" x14ac:dyDescent="0.2">
      <c r="A149" s="39">
        <v>71</v>
      </c>
      <c r="B149" s="43" t="s">
        <v>447</v>
      </c>
      <c r="C149" s="39" t="s">
        <v>448</v>
      </c>
      <c r="D149" s="40" t="s">
        <v>10</v>
      </c>
    </row>
    <row r="150" spans="1:4" s="38" customFormat="1" ht="12.75" x14ac:dyDescent="0.2">
      <c r="A150" s="39">
        <v>171</v>
      </c>
      <c r="B150" s="40" t="s">
        <v>620</v>
      </c>
      <c r="C150" s="39" t="s">
        <v>621</v>
      </c>
      <c r="D150" s="40" t="s">
        <v>10</v>
      </c>
    </row>
    <row r="151" spans="1:4" s="38" customFormat="1" ht="12.75" x14ac:dyDescent="0.2">
      <c r="A151" s="39">
        <v>101</v>
      </c>
      <c r="B151" s="40" t="s">
        <v>502</v>
      </c>
      <c r="C151" s="39" t="s">
        <v>503</v>
      </c>
      <c r="D151" s="40" t="s">
        <v>504</v>
      </c>
    </row>
    <row r="152" spans="1:4" s="38" customFormat="1" ht="12.75" x14ac:dyDescent="0.2">
      <c r="A152" s="39">
        <v>18</v>
      </c>
      <c r="B152" s="41" t="s">
        <v>352</v>
      </c>
      <c r="C152" s="39" t="s">
        <v>353</v>
      </c>
      <c r="D152" s="41" t="s">
        <v>302</v>
      </c>
    </row>
    <row r="153" spans="1:4" s="38" customFormat="1" ht="12.75" x14ac:dyDescent="0.2">
      <c r="A153" s="39">
        <v>22</v>
      </c>
      <c r="B153" s="41" t="s">
        <v>360</v>
      </c>
      <c r="C153" s="39" t="s">
        <v>361</v>
      </c>
      <c r="D153" s="41" t="s">
        <v>302</v>
      </c>
    </row>
    <row r="154" spans="1:4" s="38" customFormat="1" ht="12.75" x14ac:dyDescent="0.2">
      <c r="A154" s="39">
        <v>173</v>
      </c>
      <c r="B154" s="40" t="s">
        <v>299</v>
      </c>
      <c r="C154" s="39" t="s">
        <v>624</v>
      </c>
      <c r="D154" s="40" t="s">
        <v>300</v>
      </c>
    </row>
    <row r="155" spans="1:4" s="38" customFormat="1" ht="12.75" x14ac:dyDescent="0.2">
      <c r="A155" s="39">
        <v>66</v>
      </c>
      <c r="B155" s="43" t="s">
        <v>438</v>
      </c>
      <c r="C155" s="39" t="s">
        <v>439</v>
      </c>
      <c r="D155" s="40" t="s">
        <v>307</v>
      </c>
    </row>
    <row r="156" spans="1:4" s="38" customFormat="1" ht="12.75" x14ac:dyDescent="0.2">
      <c r="A156" s="39">
        <v>145</v>
      </c>
      <c r="B156" s="40" t="s">
        <v>576</v>
      </c>
      <c r="C156" s="39" t="s">
        <v>577</v>
      </c>
      <c r="D156" s="40" t="s">
        <v>251</v>
      </c>
    </row>
    <row r="157" spans="1:4" s="38" customFormat="1" ht="12.75" x14ac:dyDescent="0.2">
      <c r="A157" s="39">
        <v>68</v>
      </c>
      <c r="B157" s="43" t="s">
        <v>442</v>
      </c>
      <c r="C157" s="39" t="s">
        <v>443</v>
      </c>
      <c r="D157" s="40" t="s">
        <v>127</v>
      </c>
    </row>
    <row r="158" spans="1:4" s="38" customFormat="1" ht="12.75" x14ac:dyDescent="0.2">
      <c r="A158" s="39">
        <v>5</v>
      </c>
      <c r="B158" s="41" t="s">
        <v>330</v>
      </c>
      <c r="C158" s="39" t="s">
        <v>331</v>
      </c>
      <c r="D158" s="41" t="s">
        <v>241</v>
      </c>
    </row>
    <row r="159" spans="1:4" s="38" customFormat="1" ht="12.75" x14ac:dyDescent="0.2">
      <c r="A159" s="39">
        <v>34</v>
      </c>
      <c r="B159" s="41" t="s">
        <v>42</v>
      </c>
      <c r="C159" s="39" t="s">
        <v>382</v>
      </c>
      <c r="D159" s="41" t="s">
        <v>241</v>
      </c>
    </row>
    <row r="160" spans="1:4" s="38" customFormat="1" ht="12.75" x14ac:dyDescent="0.2">
      <c r="A160" s="39">
        <v>104</v>
      </c>
      <c r="B160" s="40" t="s">
        <v>509</v>
      </c>
      <c r="C160" s="39" t="s">
        <v>510</v>
      </c>
      <c r="D160" s="40" t="s">
        <v>241</v>
      </c>
    </row>
    <row r="161" spans="1:4" s="38" customFormat="1" ht="12.75" x14ac:dyDescent="0.2">
      <c r="A161" s="39">
        <v>156</v>
      </c>
      <c r="B161" s="40" t="s">
        <v>595</v>
      </c>
      <c r="C161" s="39" t="s">
        <v>596</v>
      </c>
      <c r="D161" s="40" t="s">
        <v>241</v>
      </c>
    </row>
    <row r="162" spans="1:4" s="38" customFormat="1" ht="12.75" x14ac:dyDescent="0.2">
      <c r="A162" s="39">
        <v>162</v>
      </c>
      <c r="B162" s="40" t="s">
        <v>606</v>
      </c>
      <c r="C162" s="39" t="s">
        <v>607</v>
      </c>
      <c r="D162" s="40" t="s">
        <v>241</v>
      </c>
    </row>
    <row r="163" spans="1:4" s="38" customFormat="1" ht="12.75" x14ac:dyDescent="0.2">
      <c r="A163" s="39">
        <v>163</v>
      </c>
      <c r="B163" s="40" t="s">
        <v>608</v>
      </c>
      <c r="C163" s="39" t="s">
        <v>609</v>
      </c>
      <c r="D163" s="40" t="s">
        <v>241</v>
      </c>
    </row>
    <row r="164" spans="1:4" s="38" customFormat="1" ht="12.75" x14ac:dyDescent="0.2">
      <c r="A164" s="39">
        <v>169</v>
      </c>
      <c r="B164" s="40" t="s">
        <v>616</v>
      </c>
      <c r="C164" s="39" t="s">
        <v>617</v>
      </c>
      <c r="D164" s="40" t="s">
        <v>241</v>
      </c>
    </row>
    <row r="165" spans="1:4" s="38" customFormat="1" ht="12.75" x14ac:dyDescent="0.2">
      <c r="A165" s="39">
        <v>177</v>
      </c>
      <c r="B165" s="40" t="s">
        <v>318</v>
      </c>
      <c r="C165" s="39" t="s">
        <v>628</v>
      </c>
      <c r="D165" s="40" t="s">
        <v>241</v>
      </c>
    </row>
    <row r="166" spans="1:4" s="38" customFormat="1" ht="12.75" x14ac:dyDescent="0.2">
      <c r="A166" s="39">
        <v>182</v>
      </c>
      <c r="B166" s="40" t="s">
        <v>638</v>
      </c>
      <c r="C166" s="39" t="s">
        <v>639</v>
      </c>
      <c r="D166" s="40" t="s">
        <v>241</v>
      </c>
    </row>
    <row r="167" spans="1:4" s="38" customFormat="1" ht="12.75" x14ac:dyDescent="0.2">
      <c r="A167" s="39">
        <v>112</v>
      </c>
      <c r="B167" s="40" t="s">
        <v>523</v>
      </c>
      <c r="C167" s="39" t="s">
        <v>524</v>
      </c>
      <c r="D167" s="40" t="s">
        <v>525</v>
      </c>
    </row>
    <row r="168" spans="1:4" s="38" customFormat="1" ht="12.75" x14ac:dyDescent="0.2">
      <c r="A168" s="39">
        <v>69</v>
      </c>
      <c r="B168" s="43" t="s">
        <v>444</v>
      </c>
      <c r="C168" s="39" t="s">
        <v>445</v>
      </c>
      <c r="D168" s="40" t="s">
        <v>308</v>
      </c>
    </row>
    <row r="169" spans="1:4" s="38" customFormat="1" ht="12.75" x14ac:dyDescent="0.2">
      <c r="A169" s="39">
        <v>76</v>
      </c>
      <c r="B169" s="43" t="s">
        <v>112</v>
      </c>
      <c r="C169" s="39" t="s">
        <v>458</v>
      </c>
      <c r="D169" s="40" t="s">
        <v>82</v>
      </c>
    </row>
    <row r="170" spans="1:4" s="38" customFormat="1" ht="12.75" x14ac:dyDescent="0.2">
      <c r="A170" s="39">
        <v>98</v>
      </c>
      <c r="B170" s="40" t="s">
        <v>495</v>
      </c>
      <c r="C170" s="39" t="s">
        <v>496</v>
      </c>
      <c r="D170" s="40" t="s">
        <v>82</v>
      </c>
    </row>
    <row r="171" spans="1:4" s="38" customFormat="1" ht="12.75" x14ac:dyDescent="0.2">
      <c r="A171" s="39">
        <v>88</v>
      </c>
      <c r="B171" s="40" t="s">
        <v>476</v>
      </c>
      <c r="C171" s="39" t="s">
        <v>477</v>
      </c>
      <c r="D171" s="40" t="s">
        <v>309</v>
      </c>
    </row>
    <row r="172" spans="1:4" s="38" customFormat="1" ht="12.75" x14ac:dyDescent="0.2">
      <c r="A172" s="39">
        <v>23</v>
      </c>
      <c r="B172" s="41" t="s">
        <v>362</v>
      </c>
      <c r="C172" s="39" t="s">
        <v>363</v>
      </c>
      <c r="D172" s="41" t="s">
        <v>364</v>
      </c>
    </row>
    <row r="173" spans="1:4" s="38" customFormat="1" ht="12.75" x14ac:dyDescent="0.2">
      <c r="A173" s="39">
        <v>94</v>
      </c>
      <c r="B173" s="40" t="s">
        <v>487</v>
      </c>
      <c r="C173" s="39" t="s">
        <v>488</v>
      </c>
      <c r="D173" s="40" t="s">
        <v>152</v>
      </c>
    </row>
    <row r="174" spans="1:4" s="38" customFormat="1" ht="12.75" x14ac:dyDescent="0.2">
      <c r="A174" s="39">
        <v>108</v>
      </c>
      <c r="B174" s="40" t="s">
        <v>518</v>
      </c>
      <c r="C174" s="39" t="s">
        <v>519</v>
      </c>
      <c r="D174" s="40" t="s">
        <v>152</v>
      </c>
    </row>
    <row r="175" spans="1:4" s="38" customFormat="1" ht="12.75" x14ac:dyDescent="0.2">
      <c r="A175" s="39">
        <v>113</v>
      </c>
      <c r="B175" s="40" t="s">
        <v>526</v>
      </c>
      <c r="C175" s="39" t="s">
        <v>527</v>
      </c>
      <c r="D175" s="40" t="s">
        <v>152</v>
      </c>
    </row>
    <row r="176" spans="1:4" s="38" customFormat="1" ht="12.75" x14ac:dyDescent="0.2">
      <c r="A176" s="39">
        <v>59</v>
      </c>
      <c r="B176" s="40" t="s">
        <v>426</v>
      </c>
      <c r="C176" s="39" t="s">
        <v>427</v>
      </c>
      <c r="D176" s="40" t="s">
        <v>428</v>
      </c>
    </row>
    <row r="177" spans="1:17" s="38" customFormat="1" ht="12.75" x14ac:dyDescent="0.2">
      <c r="A177" s="39">
        <v>25</v>
      </c>
      <c r="B177" s="41" t="s">
        <v>367</v>
      </c>
      <c r="C177" s="39" t="s">
        <v>368</v>
      </c>
      <c r="D177" s="40" t="s">
        <v>303</v>
      </c>
    </row>
    <row r="178" spans="1:17" s="38" customFormat="1" ht="12.75" x14ac:dyDescent="0.2">
      <c r="A178" s="39">
        <v>119</v>
      </c>
      <c r="B178" s="40" t="s">
        <v>533</v>
      </c>
      <c r="C178" s="39" t="s">
        <v>534</v>
      </c>
    </row>
    <row r="179" spans="1:17" s="38" customFormat="1" ht="12.75" x14ac:dyDescent="0.2">
      <c r="A179" s="39">
        <v>39</v>
      </c>
      <c r="B179" s="41" t="s">
        <v>390</v>
      </c>
      <c r="C179" s="39" t="s">
        <v>391</v>
      </c>
      <c r="D179" s="41" t="s">
        <v>304</v>
      </c>
    </row>
    <row r="180" spans="1:17" s="38" customFormat="1" ht="12.75" x14ac:dyDescent="0.2">
      <c r="A180" s="39">
        <v>40</v>
      </c>
      <c r="B180" s="41" t="s">
        <v>49</v>
      </c>
      <c r="C180" s="39" t="s">
        <v>392</v>
      </c>
      <c r="D180" s="41" t="s">
        <v>304</v>
      </c>
    </row>
    <row r="181" spans="1:17" s="38" customFormat="1" ht="12.75" x14ac:dyDescent="0.2">
      <c r="A181" s="39">
        <v>121</v>
      </c>
      <c r="B181" s="40" t="s">
        <v>296</v>
      </c>
      <c r="C181" s="39" t="s">
        <v>537</v>
      </c>
      <c r="D181" s="40" t="s">
        <v>538</v>
      </c>
    </row>
    <row r="182" spans="1:17" s="38" customFormat="1" ht="12.75" x14ac:dyDescent="0.2">
      <c r="A182" s="39">
        <v>3</v>
      </c>
      <c r="B182" s="41" t="s">
        <v>325</v>
      </c>
      <c r="C182" s="39" t="s">
        <v>326</v>
      </c>
      <c r="D182" s="41" t="s">
        <v>301</v>
      </c>
    </row>
    <row r="183" spans="1:17" s="38" customFormat="1" ht="12.75" x14ac:dyDescent="0.2">
      <c r="A183" s="39">
        <v>48</v>
      </c>
      <c r="B183" s="41" t="s">
        <v>406</v>
      </c>
      <c r="C183" s="39" t="s">
        <v>407</v>
      </c>
      <c r="D183" s="41" t="s">
        <v>301</v>
      </c>
    </row>
    <row r="184" spans="1:17" x14ac:dyDescent="0.25">
      <c r="P184" s="46"/>
      <c r="Q184" s="46"/>
    </row>
    <row r="185" spans="1:17" x14ac:dyDescent="0.25">
      <c r="P185" s="46"/>
      <c r="Q185" s="46"/>
    </row>
    <row r="186" spans="1:17" x14ac:dyDescent="0.25">
      <c r="D186" s="47"/>
      <c r="P186" s="46"/>
      <c r="Q186" s="46"/>
    </row>
  </sheetData>
  <sortState xmlns:xlrd2="http://schemas.microsoft.com/office/spreadsheetml/2017/richdata2" ref="A2:Q183">
    <sortCondition ref="D1:D18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a425c96b-313c-43ce-820c-dafd782290ad"/>
    <ds:schemaRef ds:uri="http://purl.org/dc/elements/1.1/"/>
    <ds:schemaRef ds:uri="http://schemas.microsoft.com/office/infopath/2007/PartnerControls"/>
    <ds:schemaRef ds:uri="8ec24357-8104-4f74-b4c1-888e152a16c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C54AED0-B79A-446D-A21C-6E0318D33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2022-09-06T14:54:30Z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