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filterPrivacy="1" defaultThemeVersion="124226"/>
  <xr:revisionPtr revIDLastSave="1547" documentId="13_ncr:1_{9556D272-783D-4694-B857-6677CD04BF07}" xr6:coauthVersionLast="47" xr6:coauthVersionMax="47" xr10:uidLastSave="{34DD1A27-2CF9-445C-AFDD-04A8C790BE82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2" i="42" l="1"/>
  <c r="K182" i="42"/>
  <c r="J181" i="42"/>
  <c r="K181" i="42"/>
  <c r="J180" i="42"/>
  <c r="K180" i="42"/>
  <c r="J179" i="42"/>
  <c r="K179" i="42"/>
  <c r="J178" i="42"/>
  <c r="K178" i="42"/>
  <c r="J177" i="42"/>
  <c r="K177" i="42"/>
  <c r="J176" i="42"/>
  <c r="K176" i="42"/>
  <c r="J175" i="42"/>
  <c r="K175" i="42"/>
  <c r="J174" i="42"/>
  <c r="K174" i="42"/>
  <c r="J172" i="42"/>
  <c r="K172" i="42"/>
  <c r="J173" i="42"/>
  <c r="K173" i="42"/>
  <c r="J171" i="42"/>
  <c r="K171" i="42"/>
  <c r="J170" i="42"/>
  <c r="K170" i="42"/>
  <c r="J169" i="42"/>
  <c r="K169" i="42"/>
  <c r="J168" i="42"/>
  <c r="K168" i="42"/>
  <c r="J167" i="42"/>
  <c r="K167" i="42"/>
  <c r="J166" i="42"/>
  <c r="K166" i="42"/>
  <c r="J165" i="42"/>
  <c r="K165" i="42"/>
  <c r="J157" i="42"/>
  <c r="K157" i="42"/>
  <c r="J156" i="42"/>
  <c r="K156" i="42"/>
  <c r="J155" i="42"/>
  <c r="K155" i="42"/>
  <c r="J154" i="42"/>
  <c r="K154" i="42"/>
  <c r="J153" i="42"/>
  <c r="K153" i="42"/>
  <c r="J152" i="42"/>
  <c r="K152" i="42"/>
  <c r="J151" i="42"/>
  <c r="K151" i="42"/>
  <c r="J150" i="42"/>
  <c r="K150" i="42"/>
  <c r="J149" i="42"/>
  <c r="K149" i="42"/>
  <c r="J148" i="42"/>
  <c r="K148" i="42"/>
  <c r="J147" i="42"/>
  <c r="K147" i="42"/>
  <c r="J146" i="42"/>
  <c r="K146" i="42"/>
  <c r="J145" i="42"/>
  <c r="K145" i="42"/>
  <c r="J144" i="42"/>
  <c r="K144" i="42"/>
  <c r="J143" i="42"/>
  <c r="K143" i="42"/>
  <c r="J142" i="42"/>
  <c r="K142" i="42"/>
  <c r="J141" i="42"/>
  <c r="K141" i="42"/>
  <c r="J140" i="42"/>
  <c r="K140" i="42"/>
  <c r="J139" i="42"/>
  <c r="K139" i="42"/>
  <c r="J138" i="42"/>
  <c r="K138" i="42"/>
  <c r="J137" i="42"/>
  <c r="K137" i="42"/>
  <c r="J136" i="42"/>
  <c r="K136" i="42"/>
  <c r="J135" i="42"/>
  <c r="K135" i="42"/>
  <c r="J134" i="42"/>
  <c r="K134" i="42"/>
  <c r="J133" i="42"/>
  <c r="K133" i="42"/>
  <c r="J132" i="42"/>
  <c r="K132" i="42"/>
  <c r="J131" i="42"/>
  <c r="K131" i="42"/>
  <c r="J130" i="42"/>
  <c r="K130" i="42"/>
  <c r="J129" i="42"/>
  <c r="K129" i="42"/>
  <c r="J128" i="42"/>
  <c r="K128" i="42"/>
  <c r="J127" i="42"/>
  <c r="K127" i="42"/>
  <c r="J126" i="42"/>
  <c r="K126" i="42"/>
  <c r="J125" i="42"/>
  <c r="K125" i="42"/>
  <c r="J124" i="42"/>
  <c r="K124" i="42"/>
  <c r="J123" i="42"/>
  <c r="K123" i="42"/>
  <c r="J122" i="42"/>
  <c r="K122" i="42"/>
  <c r="J121" i="42"/>
  <c r="K121" i="42"/>
  <c r="J120" i="42"/>
  <c r="K120" i="42"/>
  <c r="J119" i="42"/>
  <c r="K119" i="42"/>
  <c r="J118" i="42"/>
  <c r="K118" i="42"/>
  <c r="J117" i="42"/>
  <c r="K117" i="42"/>
  <c r="J116" i="42"/>
  <c r="K116" i="42"/>
  <c r="J115" i="42"/>
  <c r="K115" i="42"/>
  <c r="J114" i="42"/>
  <c r="K114" i="42"/>
  <c r="J113" i="42"/>
  <c r="K113" i="42"/>
  <c r="J112" i="42"/>
  <c r="K112" i="42"/>
  <c r="J111" i="42"/>
  <c r="K111" i="42"/>
  <c r="J110" i="42"/>
  <c r="K110" i="42"/>
  <c r="J109" i="42"/>
  <c r="K109" i="42"/>
  <c r="J108" i="42"/>
  <c r="K108" i="42"/>
  <c r="J107" i="42"/>
  <c r="K107" i="42"/>
  <c r="J106" i="42"/>
  <c r="K106" i="42"/>
  <c r="J105" i="42"/>
  <c r="K105" i="42"/>
  <c r="J104" i="42"/>
  <c r="K104" i="42"/>
  <c r="J103" i="42"/>
  <c r="K103" i="42"/>
  <c r="J102" i="42"/>
  <c r="K102" i="42"/>
  <c r="K101" i="42"/>
  <c r="J101" i="42"/>
  <c r="K100" i="42"/>
  <c r="J100" i="42"/>
  <c r="J99" i="42"/>
  <c r="K99" i="42"/>
  <c r="J98" i="42"/>
  <c r="K98" i="42"/>
  <c r="J97" i="42"/>
  <c r="K97" i="42"/>
  <c r="K96" i="42"/>
  <c r="J96" i="42"/>
  <c r="J95" i="42"/>
  <c r="K95" i="42"/>
  <c r="J94" i="42"/>
  <c r="K94" i="42"/>
  <c r="J93" i="42"/>
  <c r="K93" i="42"/>
  <c r="J92" i="42"/>
  <c r="K92" i="42"/>
  <c r="K91" i="42"/>
  <c r="J91" i="42"/>
  <c r="K90" i="42"/>
  <c r="J90" i="42"/>
  <c r="K89" i="42"/>
  <c r="J89" i="42"/>
  <c r="K88" i="42"/>
  <c r="J88" i="42"/>
  <c r="K87" i="42"/>
  <c r="J87" i="42"/>
  <c r="J86" i="42"/>
  <c r="K86" i="42"/>
  <c r="K78" i="42"/>
  <c r="J78" i="42"/>
  <c r="J77" i="42"/>
  <c r="K77" i="42"/>
  <c r="J76" i="42"/>
  <c r="K76" i="42"/>
  <c r="K75" i="42"/>
  <c r="J75" i="42"/>
  <c r="J74" i="42"/>
  <c r="K74" i="42"/>
  <c r="J73" i="42"/>
  <c r="K73" i="42"/>
  <c r="J72" i="42"/>
  <c r="K72" i="42"/>
  <c r="K71" i="42"/>
  <c r="J71" i="42"/>
  <c r="K70" i="42"/>
  <c r="J70" i="42"/>
  <c r="K69" i="42"/>
  <c r="J69" i="42"/>
  <c r="K68" i="42"/>
  <c r="J68" i="42"/>
  <c r="J67" i="42"/>
  <c r="K67" i="42"/>
  <c r="K66" i="42"/>
  <c r="J66" i="42"/>
  <c r="J65" i="42"/>
  <c r="K65" i="42"/>
  <c r="J64" i="42"/>
  <c r="K64" i="42"/>
  <c r="K63" i="42"/>
  <c r="J63" i="42"/>
  <c r="K62" i="42"/>
  <c r="J62" i="42"/>
  <c r="K61" i="42"/>
  <c r="J61" i="42"/>
  <c r="J60" i="42"/>
  <c r="K60" i="42"/>
  <c r="K59" i="42"/>
  <c r="J59" i="42"/>
  <c r="K58" i="42"/>
  <c r="J58" i="42"/>
  <c r="J57" i="42"/>
  <c r="K57" i="42"/>
  <c r="J56" i="42"/>
  <c r="K56" i="42"/>
  <c r="K55" i="42"/>
  <c r="J55" i="42"/>
  <c r="J54" i="42"/>
  <c r="K54" i="42"/>
  <c r="K53" i="42"/>
  <c r="J53" i="42"/>
  <c r="K52" i="42"/>
  <c r="J52" i="42"/>
  <c r="K51" i="42"/>
  <c r="J51" i="42"/>
  <c r="K50" i="42"/>
  <c r="J50" i="42"/>
  <c r="K49" i="42"/>
  <c r="J49" i="42"/>
  <c r="K48" i="42"/>
  <c r="J48" i="42"/>
  <c r="K47" i="42"/>
  <c r="J47" i="42"/>
  <c r="J46" i="42"/>
  <c r="K46" i="42"/>
  <c r="J45" i="42"/>
  <c r="K45" i="42"/>
  <c r="J44" i="42"/>
  <c r="K44" i="42"/>
  <c r="K43" i="42"/>
  <c r="J43" i="42"/>
  <c r="K42" i="42"/>
  <c r="J42" i="42"/>
  <c r="K41" i="42"/>
  <c r="J41" i="42"/>
  <c r="K40" i="42"/>
  <c r="J40" i="42"/>
  <c r="J39" i="42"/>
  <c r="K39" i="42"/>
  <c r="K38" i="42"/>
  <c r="J38" i="42"/>
  <c r="K37" i="42"/>
  <c r="J37" i="42"/>
  <c r="K36" i="42"/>
  <c r="J36" i="42"/>
  <c r="K35" i="42"/>
  <c r="J35" i="42"/>
  <c r="J34" i="42"/>
  <c r="K34" i="42"/>
  <c r="K33" i="42"/>
  <c r="J33" i="42"/>
  <c r="K32" i="42"/>
  <c r="J32" i="42"/>
  <c r="K31" i="42"/>
  <c r="J31" i="42"/>
  <c r="K30" i="42"/>
  <c r="J30" i="42"/>
  <c r="K29" i="42"/>
  <c r="J29" i="42"/>
  <c r="K28" i="42"/>
  <c r="J28" i="42"/>
  <c r="K27" i="42"/>
  <c r="J27" i="42"/>
  <c r="K26" i="42"/>
  <c r="J26" i="42"/>
  <c r="K25" i="42"/>
  <c r="J25" i="42"/>
  <c r="K24" i="42"/>
  <c r="J24" i="42"/>
  <c r="J23" i="42"/>
  <c r="K23" i="42"/>
  <c r="K22" i="42"/>
  <c r="J22" i="42"/>
  <c r="K21" i="42"/>
  <c r="J21" i="42"/>
  <c r="J20" i="42"/>
  <c r="K20" i="42"/>
  <c r="K19" i="42"/>
  <c r="J19" i="42"/>
  <c r="K18" i="42"/>
  <c r="J18" i="42"/>
  <c r="J17" i="42"/>
  <c r="K17" i="42"/>
  <c r="K16" i="42"/>
  <c r="J16" i="42"/>
  <c r="K15" i="42"/>
  <c r="J15" i="42"/>
  <c r="K14" i="42"/>
  <c r="J14" i="42"/>
  <c r="K13" i="42"/>
  <c r="J13" i="42"/>
  <c r="K12" i="42"/>
  <c r="J12" i="42"/>
  <c r="K11" i="42"/>
  <c r="J11" i="42"/>
  <c r="K10" i="42"/>
  <c r="J10" i="42"/>
  <c r="K9" i="42"/>
  <c r="J9" i="42"/>
  <c r="K8" i="42"/>
  <c r="J8" i="42"/>
  <c r="K7" i="42"/>
  <c r="J7" i="42"/>
  <c r="Q74" i="42" l="1"/>
  <c r="R74" i="42" s="1"/>
  <c r="Q20" i="42"/>
  <c r="R20" i="42" s="1"/>
  <c r="Q24" i="42"/>
  <c r="R24" i="42" s="1"/>
  <c r="Q38" i="42"/>
  <c r="R38" i="42" s="1"/>
  <c r="Q77" i="42"/>
  <c r="R77" i="42" s="1"/>
  <c r="Q86" i="42"/>
  <c r="R86" i="42" s="1"/>
  <c r="Q94" i="42"/>
  <c r="R94" i="42" s="1"/>
  <c r="Q55" i="42"/>
  <c r="R55" i="42" s="1"/>
  <c r="Q69" i="42"/>
  <c r="R69" i="42" s="1"/>
  <c r="Q71" i="42"/>
  <c r="R71" i="42" s="1"/>
  <c r="Q34" i="42"/>
  <c r="R34" i="42" s="1"/>
  <c r="Q46" i="42"/>
  <c r="R46" i="42" s="1"/>
  <c r="Q104" i="42"/>
  <c r="R104" i="42" s="1"/>
  <c r="Q116" i="42"/>
  <c r="R116" i="42" s="1"/>
  <c r="Q120" i="42"/>
  <c r="R120" i="42" s="1"/>
  <c r="Q124" i="42"/>
  <c r="R124" i="42" s="1"/>
  <c r="Q130" i="42"/>
  <c r="R130" i="42" s="1"/>
  <c r="Q134" i="42"/>
  <c r="R134" i="42" s="1"/>
  <c r="Q138" i="42"/>
  <c r="R138" i="42" s="1"/>
  <c r="Q142" i="42"/>
  <c r="R142" i="42" s="1"/>
  <c r="Q144" i="42"/>
  <c r="R144" i="42" s="1"/>
  <c r="Q169" i="42"/>
  <c r="R169" i="42" s="1"/>
  <c r="Q76" i="42"/>
  <c r="R76" i="42" s="1"/>
  <c r="Q44" i="42"/>
  <c r="R44" i="42" s="1"/>
  <c r="Q98" i="42"/>
  <c r="R98" i="42" s="1"/>
  <c r="Q106" i="42"/>
  <c r="R106" i="42" s="1"/>
  <c r="Q118" i="42"/>
  <c r="R118" i="42" s="1"/>
  <c r="Q122" i="42"/>
  <c r="R122" i="42" s="1"/>
  <c r="Q126" i="42"/>
  <c r="R126" i="42" s="1"/>
  <c r="Q128" i="42"/>
  <c r="R128" i="42" s="1"/>
  <c r="Q132" i="42"/>
  <c r="R132" i="42" s="1"/>
  <c r="Q136" i="42"/>
  <c r="R136" i="42" s="1"/>
  <c r="Q140" i="42"/>
  <c r="R140" i="42" s="1"/>
  <c r="Q146" i="42"/>
  <c r="R146" i="42" s="1"/>
  <c r="Q17" i="42"/>
  <c r="R17" i="42" s="1"/>
  <c r="Q45" i="42"/>
  <c r="R45" i="42" s="1"/>
  <c r="Q99" i="42"/>
  <c r="R99" i="42" s="1"/>
  <c r="Q103" i="42"/>
  <c r="R103" i="42" s="1"/>
  <c r="Q107" i="42"/>
  <c r="R107" i="42" s="1"/>
  <c r="Q109" i="42"/>
  <c r="R109" i="42" s="1"/>
  <c r="Q111" i="42"/>
  <c r="R111" i="42" s="1"/>
  <c r="Q113" i="42"/>
  <c r="R113" i="42" s="1"/>
  <c r="Q115" i="42"/>
  <c r="R115" i="42" s="1"/>
  <c r="Q117" i="42"/>
  <c r="R117" i="42" s="1"/>
  <c r="Q121" i="42"/>
  <c r="R121" i="42" s="1"/>
  <c r="Q123" i="42"/>
  <c r="R123" i="42" s="1"/>
  <c r="Q127" i="42"/>
  <c r="R127" i="42" s="1"/>
  <c r="Q141" i="42"/>
  <c r="R141" i="42" s="1"/>
  <c r="Q147" i="42"/>
  <c r="R147" i="42" s="1"/>
  <c r="Q149" i="42"/>
  <c r="R149" i="42" s="1"/>
  <c r="Q151" i="42"/>
  <c r="R151" i="42" s="1"/>
  <c r="Q153" i="42"/>
  <c r="R153" i="42" s="1"/>
  <c r="Q155" i="42"/>
  <c r="R155" i="42" s="1"/>
  <c r="Q170" i="42"/>
  <c r="R170" i="42" s="1"/>
  <c r="Q174" i="42"/>
  <c r="R174" i="42" s="1"/>
  <c r="Q176" i="42"/>
  <c r="R176" i="42" s="1"/>
  <c r="Q178" i="42"/>
  <c r="R178" i="42" s="1"/>
  <c r="Q180" i="42"/>
  <c r="R180" i="42" s="1"/>
  <c r="Q39" i="42"/>
  <c r="R39" i="42" s="1"/>
  <c r="Q47" i="42"/>
  <c r="R47" i="42" s="1"/>
  <c r="Q49" i="42"/>
  <c r="R49" i="42" s="1"/>
  <c r="Q51" i="42"/>
  <c r="R51" i="42" s="1"/>
  <c r="Q53" i="42"/>
  <c r="R53" i="42" s="1"/>
  <c r="Q56" i="42"/>
  <c r="R56" i="42" s="1"/>
  <c r="Q60" i="42"/>
  <c r="R60" i="42" s="1"/>
  <c r="Q64" i="42"/>
  <c r="R64" i="42" s="1"/>
  <c r="Q72" i="42"/>
  <c r="R72" i="42" s="1"/>
  <c r="Q92" i="42"/>
  <c r="R92" i="42" s="1"/>
  <c r="Q102" i="42"/>
  <c r="R102" i="42" s="1"/>
  <c r="Q108" i="42"/>
  <c r="R108" i="42" s="1"/>
  <c r="Q112" i="42"/>
  <c r="R112" i="42" s="1"/>
  <c r="Q152" i="42"/>
  <c r="R152" i="42" s="1"/>
  <c r="Q154" i="42"/>
  <c r="R154" i="42" s="1"/>
  <c r="Q167" i="42"/>
  <c r="R167" i="42" s="1"/>
  <c r="Q172" i="42"/>
  <c r="R172" i="42" s="1"/>
  <c r="Q23" i="42"/>
  <c r="R23" i="42" s="1"/>
  <c r="Q25" i="42"/>
  <c r="R25" i="42" s="1"/>
  <c r="Q27" i="42"/>
  <c r="R27" i="42" s="1"/>
  <c r="Q29" i="42"/>
  <c r="R29" i="42" s="1"/>
  <c r="Q31" i="42"/>
  <c r="R31" i="42" s="1"/>
  <c r="Q33" i="42"/>
  <c r="R33" i="42" s="1"/>
  <c r="Q35" i="42"/>
  <c r="R35" i="42" s="1"/>
  <c r="Q37" i="42"/>
  <c r="R37" i="42" s="1"/>
  <c r="Q54" i="42"/>
  <c r="R54" i="42" s="1"/>
  <c r="Q57" i="42"/>
  <c r="R57" i="42" s="1"/>
  <c r="Q65" i="42"/>
  <c r="R65" i="42" s="1"/>
  <c r="Q67" i="42"/>
  <c r="R67" i="42" s="1"/>
  <c r="Q73" i="42"/>
  <c r="R73" i="42" s="1"/>
  <c r="Q93" i="42"/>
  <c r="R93" i="42" s="1"/>
  <c r="Q101" i="42"/>
  <c r="R101" i="42" s="1"/>
  <c r="Q137" i="42"/>
  <c r="R137" i="42" s="1"/>
  <c r="Q166" i="42"/>
  <c r="R166" i="42" s="1"/>
  <c r="Q168" i="42"/>
  <c r="R168" i="42" s="1"/>
  <c r="Q173" i="42"/>
  <c r="R173" i="42" s="1"/>
  <c r="Q7" i="42"/>
  <c r="R7" i="42" s="1"/>
  <c r="Q9" i="42"/>
  <c r="R9" i="42" s="1"/>
  <c r="Q11" i="42"/>
  <c r="R11" i="42" s="1"/>
  <c r="Q13" i="42"/>
  <c r="R13" i="42" s="1"/>
  <c r="Q15" i="42"/>
  <c r="R15" i="42" s="1"/>
  <c r="Q19" i="42"/>
  <c r="R19" i="42" s="1"/>
  <c r="Q22" i="42"/>
  <c r="R22" i="42" s="1"/>
  <c r="Q41" i="42"/>
  <c r="R41" i="42" s="1"/>
  <c r="Q43" i="42"/>
  <c r="R43" i="42" s="1"/>
  <c r="Q58" i="42"/>
  <c r="R58" i="42" s="1"/>
  <c r="Q61" i="42"/>
  <c r="R61" i="42" s="1"/>
  <c r="Q63" i="42"/>
  <c r="R63" i="42" s="1"/>
  <c r="Q68" i="42"/>
  <c r="R68" i="42" s="1"/>
  <c r="Q78" i="42"/>
  <c r="R78" i="42" s="1"/>
  <c r="Q88" i="42"/>
  <c r="R88" i="42" s="1"/>
  <c r="Q90" i="42"/>
  <c r="R90" i="42" s="1"/>
  <c r="Q96" i="42"/>
  <c r="R96" i="42" s="1"/>
  <c r="Q100" i="42"/>
  <c r="R100" i="42" s="1"/>
  <c r="Q105" i="42"/>
  <c r="R105" i="42" s="1"/>
  <c r="Q110" i="42"/>
  <c r="R110" i="42" s="1"/>
  <c r="Q114" i="42"/>
  <c r="R114" i="42" s="1"/>
  <c r="Q119" i="42"/>
  <c r="R119" i="42" s="1"/>
  <c r="Q125" i="42"/>
  <c r="R125" i="42" s="1"/>
  <c r="Q129" i="42"/>
  <c r="R129" i="42" s="1"/>
  <c r="Q131" i="42"/>
  <c r="R131" i="42" s="1"/>
  <c r="Q133" i="42"/>
  <c r="R133" i="42" s="1"/>
  <c r="Q135" i="42"/>
  <c r="R135" i="42" s="1"/>
  <c r="Q139" i="42"/>
  <c r="R139" i="42" s="1"/>
  <c r="Q143" i="42"/>
  <c r="R143" i="42" s="1"/>
  <c r="Q145" i="42"/>
  <c r="R145" i="42" s="1"/>
  <c r="Q148" i="42"/>
  <c r="R148" i="42" s="1"/>
  <c r="Q150" i="42"/>
  <c r="R150" i="42" s="1"/>
  <c r="Q156" i="42"/>
  <c r="R156" i="42" s="1"/>
  <c r="Q165" i="42"/>
  <c r="R165" i="42" s="1"/>
  <c r="Q171" i="42"/>
  <c r="R171" i="42" s="1"/>
  <c r="Q175" i="42"/>
  <c r="R175" i="42" s="1"/>
  <c r="Q177" i="42"/>
  <c r="R177" i="42" s="1"/>
  <c r="Q179" i="42"/>
  <c r="R179" i="42" s="1"/>
  <c r="Q181" i="42"/>
  <c r="R181" i="42" s="1"/>
  <c r="Q26" i="42"/>
  <c r="R26" i="42" s="1"/>
  <c r="Q28" i="42"/>
  <c r="R28" i="42" s="1"/>
  <c r="Q30" i="42"/>
  <c r="R30" i="42" s="1"/>
  <c r="Q32" i="42"/>
  <c r="R32" i="42" s="1"/>
  <c r="Q36" i="42"/>
  <c r="R36" i="42" s="1"/>
  <c r="Q48" i="42"/>
  <c r="R48" i="42" s="1"/>
  <c r="Q50" i="42"/>
  <c r="R50" i="42" s="1"/>
  <c r="Q52" i="42"/>
  <c r="R52" i="42" s="1"/>
  <c r="Q70" i="42"/>
  <c r="R70" i="42" s="1"/>
  <c r="Q157" i="42"/>
  <c r="R157" i="42" s="1"/>
  <c r="Q182" i="42"/>
  <c r="R182" i="42" s="1"/>
  <c r="Q8" i="42"/>
  <c r="R8" i="42" s="1"/>
  <c r="Q10" i="42"/>
  <c r="R10" i="42" s="1"/>
  <c r="Q12" i="42"/>
  <c r="R12" i="42" s="1"/>
  <c r="Q14" i="42"/>
  <c r="R14" i="42" s="1"/>
  <c r="Q16" i="42"/>
  <c r="R16" i="42" s="1"/>
  <c r="Q18" i="42"/>
  <c r="R18" i="42" s="1"/>
  <c r="Q21" i="42"/>
  <c r="R21" i="42" s="1"/>
  <c r="Q40" i="42"/>
  <c r="R40" i="42" s="1"/>
  <c r="Q42" i="42"/>
  <c r="R42" i="42" s="1"/>
  <c r="Q59" i="42"/>
  <c r="R59" i="42" s="1"/>
  <c r="Q62" i="42"/>
  <c r="R62" i="42" s="1"/>
  <c r="Q66" i="42"/>
  <c r="R66" i="42" s="1"/>
  <c r="Q75" i="42"/>
  <c r="R75" i="42" s="1"/>
  <c r="Q87" i="42"/>
  <c r="R87" i="42" s="1"/>
  <c r="Q89" i="42"/>
  <c r="R89" i="42" s="1"/>
  <c r="Q91" i="42"/>
  <c r="R91" i="42" s="1"/>
  <c r="Q95" i="42"/>
  <c r="R95" i="42" s="1"/>
  <c r="Q97" i="42"/>
  <c r="R97" i="42" s="1"/>
  <c r="A84" i="42"/>
  <c r="A163" i="42" s="1"/>
</calcChain>
</file>

<file path=xl/sharedStrings.xml><?xml version="1.0" encoding="utf-8"?>
<sst xmlns="http://schemas.openxmlformats.org/spreadsheetml/2006/main" count="879" uniqueCount="311">
  <si>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</si>
  <si>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</si>
  <si>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</si>
  <si>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</si>
  <si>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</si>
  <si>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</si>
  <si>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</si>
  <si>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</si>
  <si>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</si>
  <si>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</si>
  <si>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</si>
  <si>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</si>
  <si>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</si>
  <si>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</si>
  <si>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</si>
  <si>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</si>
  <si>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</si>
  <si>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</si>
  <si>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</si>
  <si>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</si>
  <si>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</si>
  <si>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</si>
  <si>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</si>
  <si>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</si>
  <si>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</si>
  <si>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</si>
  <si>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</si>
  <si>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</si>
  <si>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</si>
  <si>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</si>
  <si>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</si>
  <si>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</si>
  <si>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</si>
  <si>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</si>
  <si>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</si>
  <si>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</si>
  <si>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</si>
  <si>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</si>
  <si>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</si>
  <si>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</si>
  <si>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</si>
  <si>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</si>
  <si>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</si>
  <si>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</si>
  <si>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</si>
  <si>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</si>
  <si>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</si>
  <si>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</si>
  <si>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</si>
  <si>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</si>
  <si>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</si>
  <si>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</si>
  <si>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</si>
  <si>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</si>
  <si>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</si>
  <si>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</si>
  <si>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</si>
  <si>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</si>
  <si>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</si>
  <si>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</si>
  <si>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</si>
  <si>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</si>
  <si>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</si>
  <si>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</si>
  <si>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</si>
  <si>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</si>
  <si>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</si>
  <si>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</si>
  <si>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</si>
  <si>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</si>
  <si>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</si>
  <si>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</si>
  <si>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</si>
  <si>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</si>
  <si>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</si>
  <si>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</si>
  <si>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</si>
  <si>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</si>
  <si>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</si>
  <si>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</si>
  <si>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</si>
  <si>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</si>
  <si>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</si>
  <si>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</si>
  <si>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</si>
  <si>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</si>
  <si>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</si>
  <si>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</si>
  <si>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</si>
  <si>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</si>
  <si>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</si>
  <si>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</si>
  <si>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</si>
  <si>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</si>
  <si>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</si>
  <si>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</si>
  <si>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</si>
  <si>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</si>
  <si>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</si>
  <si>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</si>
  <si>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</si>
  <si>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</si>
  <si>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</si>
  <si>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</si>
  <si>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</si>
  <si>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</si>
  <si>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</si>
  <si>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</si>
  <si>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</si>
  <si>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</si>
  <si>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</si>
  <si>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</si>
  <si>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</si>
  <si>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</si>
  <si>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</si>
  <si>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</si>
  <si>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</si>
  <si>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</si>
  <si>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</si>
  <si>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</si>
  <si>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</si>
  <si>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</si>
  <si>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</si>
  <si>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</si>
  <si>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</si>
  <si>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</si>
  <si>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</si>
  <si>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</si>
  <si>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</si>
  <si>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</si>
  <si>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</si>
  <si>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</si>
  <si>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</si>
  <si>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</si>
  <si>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</si>
  <si>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</si>
  <si>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</si>
  <si>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</si>
  <si>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</si>
  <si>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</si>
  <si>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</si>
  <si>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</si>
  <si>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</si>
  <si>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</si>
  <si>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</si>
  <si>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</si>
  <si>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</si>
  <si>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</si>
  <si>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</si>
  <si>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</si>
  <si>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</si>
  <si>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</si>
  <si>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</si>
  <si>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</si>
  <si>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</si>
  <si>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</si>
  <si>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</si>
  <si>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</si>
  <si>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</si>
  <si>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</si>
  <si>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</si>
  <si>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</si>
  <si>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</si>
  <si>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</si>
  <si>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</si>
  <si>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</si>
  <si>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</si>
  <si>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</si>
  <si>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</si>
  <si>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</si>
  <si>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</si>
  <si>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</si>
  <si>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</si>
  <si>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</si>
  <si>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</si>
  <si>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</si>
  <si>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</si>
  <si>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</si>
  <si>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</si>
  <si>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</si>
  <si>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</si>
  <si>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</si>
  <si>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</si>
  <si>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</si>
  <si>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</si>
  <si>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</si>
  <si>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</si>
  <si>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</si>
  <si>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</si>
  <si>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</si>
  <si>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</si>
  <si>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</si>
  <si>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</si>
  <si>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</si>
  <si>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</si>
  <si>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</si>
  <si>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</si>
  <si>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</si>
  <si>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</si>
  <si>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</si>
  <si>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</si>
  <si>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</si>
  <si>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ELIANA E. GOMEZ BAEZ</t>
  </si>
  <si>
    <t>SECRETARIA DEL PLENO DE LA JAC</t>
  </si>
  <si>
    <t>VICTOR BELTRE</t>
  </si>
  <si>
    <t>SANDRA MONTERO PAULINO</t>
  </si>
  <si>
    <t>ELIZABETH ESTEPAN FRANCO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</si>
  <si>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</si>
  <si>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</si>
  <si>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</si>
  <si>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</si>
  <si>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</si>
  <si>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</si>
  <si>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</si>
  <si>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</si>
  <si>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</si>
  <si>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</si>
  <si>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</si>
  <si>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</si>
  <si>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</si>
  <si>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</si>
  <si>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</si>
  <si>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</si>
  <si>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</si>
  <si>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</si>
  <si>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</si>
  <si>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</si>
  <si>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</si>
  <si>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</si>
  <si>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</si>
  <si>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</si>
  <si>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</si>
  <si>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</si>
  <si>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</si>
  <si>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</si>
  <si>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</si>
  <si>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</si>
  <si>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</si>
  <si>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</si>
  <si>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</si>
  <si>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</si>
  <si>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</si>
  <si>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</si>
  <si>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</si>
  <si>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</si>
  <si>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</si>
  <si>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</si>
  <si>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</si>
  <si>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</si>
  <si>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</si>
  <si>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</si>
  <si>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</si>
  <si>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</si>
  <si>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</si>
  <si>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</si>
  <si>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</si>
  <si>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</si>
  <si>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</si>
  <si>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</si>
  <si>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</si>
  <si>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</si>
  <si>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</si>
  <si>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</si>
  <si>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</si>
  <si>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</si>
  <si>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</si>
  <si>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</si>
  <si>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</si>
  <si>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</si>
  <si>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</si>
  <si>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</si>
  <si>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</si>
  <si>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</si>
  <si>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</si>
  <si>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</si>
  <si>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</si>
  <si>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SUPERVISOR MAYORDOMIA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</si>
  <si>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</si>
  <si>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</si>
  <si>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</si>
  <si>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</si>
  <si>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</si>
  <si>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</si>
  <si>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</si>
  <si>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</si>
  <si>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</si>
  <si>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</si>
  <si>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</si>
  <si>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</si>
  <si>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</si>
  <si>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</si>
  <si>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</si>
  <si>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</si>
  <si>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CARLA YARISSA DOMINGUEZ</t>
  </si>
  <si>
    <t>HILARY DE PEÑA</t>
  </si>
  <si>
    <t>ENCARGADO DEPARTAMENTO JURIDICO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</si>
  <si>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</si>
  <si>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</si>
  <si>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</si>
  <si>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</si>
  <si>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</si>
  <si>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</si>
  <si>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</si>
  <si>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</si>
  <si>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</si>
  <si>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</si>
  <si>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</si>
  <si>
    <t>NOVIEMBRE 2021</t>
  </si>
  <si>
    <t>ANALISTA DE CALIDAD</t>
  </si>
  <si>
    <t>Fecha de registro: hasta el 06 de diciembre del 2021. 01:30 p.m.</t>
  </si>
  <si>
    <t>Fecha de imputación: hasta el 30 de noviembre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</si>
</sst>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8" xfId="1" applyFont="1" applyFill="1" applyBorder="1" applyAlignment="1">
      <alignment horizontal="center"/>
    </xf>
    <xf numFmtId="0" fontId="10" fillId="0" borderId="9" xfId="0" applyFont="1" applyBorder="1"/>
    <xf numFmtId="0" fontId="10" fillId="0" borderId="0" xfId="0" applyFont="1"/>
    <xf numFmtId="0" fontId="4" fillId="0" borderId="9" xfId="0" applyFont="1" applyBorder="1" applyAlignment="1">
      <alignment horizontal="left"/>
    </xf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  <xf numFmtId="164" fontId="8" fillId="2" borderId="19" xfId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center"/>
    </xf>
    <xf numFmtId="164" fontId="10" fillId="0" borderId="0" xfId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188</xdr:row>
      <xdr:rowOff>0</xdr:rowOff>
    </xdr:from>
    <xdr:to>
      <xdr:col>2</xdr:col>
      <xdr:colOff>1838324</xdr:colOff>
      <xdr:row>194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187</xdr:row>
      <xdr:rowOff>171450</xdr:rowOff>
    </xdr:from>
    <xdr:to>
      <xdr:col>11</xdr:col>
      <xdr:colOff>828675</xdr:colOff>
      <xdr:row>193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159</xdr:row>
      <xdr:rowOff>57150</xdr:rowOff>
    </xdr:from>
    <xdr:to>
      <xdr:col>15</xdr:col>
      <xdr:colOff>81410</xdr:colOff>
      <xdr:row>162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80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9"/>
  <sheetViews>
    <sheetView showGridLines="0" tabSelected="1" topLeftCell="A70" zoomScaleNormal="100" workbookViewId="0">
      <selection activeCell="D18" sqref="D18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4257812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8" ht="22.5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18" ht="20.25" x14ac:dyDescent="0.3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8.75" x14ac:dyDescent="0.3">
      <c r="A4" s="45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</row>
    <row r="5" spans="1:18" ht="19.5" thickBot="1" x14ac:dyDescent="0.35">
      <c r="A5" s="36" t="s">
        <v>307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9"/>
    </row>
    <row r="6" spans="1:18" s="17" customFormat="1" ht="21.75" thickBot="1" x14ac:dyDescent="0.2">
      <c r="A6" s="11" t="s">
        <v>83</v>
      </c>
      <c r="B6" s="12" t="s">
        <v>3</v>
      </c>
      <c r="C6" s="12" t="s">
        <v>4</v>
      </c>
      <c r="D6" s="11" t="s">
        <v>99</v>
      </c>
      <c r="E6" s="13" t="s">
        <v>100</v>
      </c>
      <c r="F6" s="14" t="s">
        <v>238</v>
      </c>
      <c r="G6" s="15" t="s">
        <v>225</v>
      </c>
      <c r="H6" s="15" t="s">
        <v>226</v>
      </c>
      <c r="I6" s="15" t="s">
        <v>227</v>
      </c>
      <c r="J6" s="15" t="s">
        <v>228</v>
      </c>
      <c r="K6" s="15" t="s">
        <v>229</v>
      </c>
      <c r="L6" s="15" t="s">
        <v>230</v>
      </c>
      <c r="M6" s="15" t="s">
        <v>231</v>
      </c>
      <c r="N6" s="28" t="s">
        <v>232</v>
      </c>
      <c r="O6" s="16" t="s">
        <v>233</v>
      </c>
      <c r="P6" s="15" t="s">
        <v>234</v>
      </c>
      <c r="Q6" s="15" t="s">
        <v>236</v>
      </c>
      <c r="R6" s="15" t="s">
        <v>235</v>
      </c>
    </row>
    <row r="7" spans="1:18" s="19" customFormat="1" ht="12.75" x14ac:dyDescent="0.2">
      <c r="A7" s="5">
        <v>1</v>
      </c>
      <c r="B7" s="2" t="s">
        <v>136</v>
      </c>
      <c r="C7" s="2" t="s">
        <v>5</v>
      </c>
      <c r="D7" s="4" t="s">
        <v>272</v>
      </c>
      <c r="E7" s="4" t="s">
        <v>101</v>
      </c>
      <c r="F7" s="3" t="s">
        <v>239</v>
      </c>
      <c r="G7" s="20">
        <v>300000</v>
      </c>
      <c r="H7" s="20">
        <v>60244.84</v>
      </c>
      <c r="I7" s="20">
        <v>75</v>
      </c>
      <c r="J7" s="20">
        <f>G7*2.87%</f>
        <v>8610</v>
      </c>
      <c r="K7" s="21">
        <f>156000*3.04%</f>
        <v>4742.3999999999996</v>
      </c>
      <c r="L7" s="20">
        <v>5333.06</v>
      </c>
      <c r="M7" s="20">
        <v>0</v>
      </c>
      <c r="N7" s="20">
        <v>0</v>
      </c>
      <c r="O7" s="20">
        <v>0</v>
      </c>
      <c r="P7" s="20">
        <v>0</v>
      </c>
      <c r="Q7" s="20">
        <f t="shared" ref="Q7:Q38" si="0">+H7+I7+J7+K7+L7+M7+N7+O7</f>
        <v>79005.299999999988</v>
      </c>
      <c r="R7" s="20">
        <f t="shared" ref="R7:R43" si="1">SUM(G7+P7-Q7)</f>
        <v>220994.7</v>
      </c>
    </row>
    <row r="8" spans="1:18" s="19" customFormat="1" ht="12.75" x14ac:dyDescent="0.2">
      <c r="A8" s="1">
        <v>2</v>
      </c>
      <c r="B8" s="2" t="s">
        <v>8</v>
      </c>
      <c r="C8" s="2" t="s">
        <v>212</v>
      </c>
      <c r="D8" s="4" t="s">
        <v>125</v>
      </c>
      <c r="E8" s="4" t="s">
        <v>101</v>
      </c>
      <c r="F8" s="3" t="s">
        <v>240</v>
      </c>
      <c r="G8" s="20">
        <v>125000</v>
      </c>
      <c r="H8" s="20">
        <v>17688.53</v>
      </c>
      <c r="I8" s="20">
        <v>75</v>
      </c>
      <c r="J8" s="20">
        <f t="shared" ref="J8:J39" si="2">+G8*2.87%</f>
        <v>3587.5</v>
      </c>
      <c r="K8" s="21">
        <f>+G8*3.04%</f>
        <v>3800</v>
      </c>
      <c r="L8" s="20">
        <v>0</v>
      </c>
      <c r="M8" s="22">
        <v>1190.1199999999999</v>
      </c>
      <c r="N8" s="20">
        <v>0</v>
      </c>
      <c r="O8" s="20">
        <v>0</v>
      </c>
      <c r="P8" s="20">
        <v>0</v>
      </c>
      <c r="Q8" s="20">
        <f t="shared" si="0"/>
        <v>26341.149999999998</v>
      </c>
      <c r="R8" s="20">
        <f t="shared" si="1"/>
        <v>98658.85</v>
      </c>
    </row>
    <row r="9" spans="1:18" s="19" customFormat="1" ht="12.75" x14ac:dyDescent="0.2">
      <c r="A9" s="5">
        <v>3</v>
      </c>
      <c r="B9" s="2" t="s">
        <v>140</v>
      </c>
      <c r="C9" s="2" t="s">
        <v>84</v>
      </c>
      <c r="D9" s="4" t="s">
        <v>126</v>
      </c>
      <c r="E9" s="4" t="s">
        <v>101</v>
      </c>
      <c r="F9" s="3" t="s">
        <v>240</v>
      </c>
      <c r="G9" s="23">
        <v>136200</v>
      </c>
      <c r="H9" s="20">
        <v>20620.580000000002</v>
      </c>
      <c r="I9" s="20">
        <v>75</v>
      </c>
      <c r="J9" s="20">
        <f t="shared" si="2"/>
        <v>3908.94</v>
      </c>
      <c r="K9" s="20">
        <f>+G9*3.04%</f>
        <v>4140.4799999999996</v>
      </c>
      <c r="L9" s="20">
        <v>357.47</v>
      </c>
      <c r="M9" s="20">
        <v>0</v>
      </c>
      <c r="N9" s="20">
        <v>0</v>
      </c>
      <c r="O9" s="20">
        <v>15000</v>
      </c>
      <c r="P9" s="20">
        <v>0</v>
      </c>
      <c r="Q9" s="20">
        <f t="shared" si="0"/>
        <v>44102.47</v>
      </c>
      <c r="R9" s="20">
        <f t="shared" si="1"/>
        <v>92097.53</v>
      </c>
    </row>
    <row r="10" spans="1:18" s="19" customFormat="1" ht="12.75" x14ac:dyDescent="0.2">
      <c r="A10" s="1">
        <v>4</v>
      </c>
      <c r="B10" s="2" t="s">
        <v>63</v>
      </c>
      <c r="C10" s="2" t="s">
        <v>296</v>
      </c>
      <c r="D10" s="4" t="s">
        <v>126</v>
      </c>
      <c r="E10" s="4" t="s">
        <v>101</v>
      </c>
      <c r="F10" s="3" t="s">
        <v>240</v>
      </c>
      <c r="G10" s="20">
        <v>100000</v>
      </c>
      <c r="H10" s="23">
        <v>12105.44</v>
      </c>
      <c r="I10" s="20">
        <v>75</v>
      </c>
      <c r="J10" s="20">
        <f t="shared" si="2"/>
        <v>2870</v>
      </c>
      <c r="K10" s="21">
        <f>+G10*3.04%</f>
        <v>3040</v>
      </c>
      <c r="L10" s="20">
        <v>357.47</v>
      </c>
      <c r="M10" s="20">
        <v>0</v>
      </c>
      <c r="N10" s="20">
        <v>0</v>
      </c>
      <c r="O10" s="20">
        <v>0</v>
      </c>
      <c r="P10" s="20">
        <v>0</v>
      </c>
      <c r="Q10" s="20">
        <f t="shared" si="0"/>
        <v>18447.910000000003</v>
      </c>
      <c r="R10" s="20">
        <f t="shared" si="1"/>
        <v>81552.09</v>
      </c>
    </row>
    <row r="11" spans="1:18" s="19" customFormat="1" ht="12.75" x14ac:dyDescent="0.2">
      <c r="A11" s="5">
        <v>5</v>
      </c>
      <c r="B11" s="2" t="s">
        <v>174</v>
      </c>
      <c r="C11" s="2" t="s">
        <v>262</v>
      </c>
      <c r="D11" s="4" t="s">
        <v>125</v>
      </c>
      <c r="E11" s="4" t="s">
        <v>101</v>
      </c>
      <c r="F11" s="3" t="s">
        <v>240</v>
      </c>
      <c r="G11" s="23">
        <v>170000</v>
      </c>
      <c r="H11" s="20">
        <v>28677.59</v>
      </c>
      <c r="I11" s="20">
        <v>75</v>
      </c>
      <c r="J11" s="20">
        <f t="shared" si="2"/>
        <v>4879</v>
      </c>
      <c r="K11" s="21">
        <f>+G11*3.04%</f>
        <v>5168</v>
      </c>
      <c r="L11" s="20">
        <v>1072.42</v>
      </c>
      <c r="M11" s="20">
        <v>0</v>
      </c>
      <c r="N11" s="20">
        <v>0</v>
      </c>
      <c r="O11" s="20">
        <v>3000</v>
      </c>
      <c r="P11" s="20">
        <v>0</v>
      </c>
      <c r="Q11" s="20">
        <f t="shared" si="0"/>
        <v>42872.009999999995</v>
      </c>
      <c r="R11" s="20">
        <f t="shared" si="1"/>
        <v>127127.99</v>
      </c>
    </row>
    <row r="12" spans="1:18" s="19" customFormat="1" ht="12.75" x14ac:dyDescent="0.2">
      <c r="A12" s="1">
        <v>6</v>
      </c>
      <c r="B12" s="2" t="s">
        <v>142</v>
      </c>
      <c r="C12" s="2" t="s">
        <v>13</v>
      </c>
      <c r="D12" s="4" t="s">
        <v>126</v>
      </c>
      <c r="E12" s="4" t="s">
        <v>101</v>
      </c>
      <c r="F12" s="3" t="s">
        <v>239</v>
      </c>
      <c r="G12" s="23">
        <v>30000</v>
      </c>
      <c r="H12" s="20">
        <v>0</v>
      </c>
      <c r="I12" s="20">
        <v>75</v>
      </c>
      <c r="J12" s="20">
        <f t="shared" si="2"/>
        <v>861</v>
      </c>
      <c r="K12" s="20">
        <f>+G12*3.04%</f>
        <v>912</v>
      </c>
      <c r="L12" s="20">
        <v>2823.98</v>
      </c>
      <c r="M12" s="20">
        <v>0</v>
      </c>
      <c r="N12" s="20">
        <v>0</v>
      </c>
      <c r="O12" s="20">
        <v>4292</v>
      </c>
      <c r="P12" s="20">
        <v>0</v>
      </c>
      <c r="Q12" s="20">
        <f t="shared" si="0"/>
        <v>8963.98</v>
      </c>
      <c r="R12" s="20">
        <f t="shared" si="1"/>
        <v>21036.02</v>
      </c>
    </row>
    <row r="13" spans="1:18" s="19" customFormat="1" ht="12.75" x14ac:dyDescent="0.2">
      <c r="A13" s="5">
        <v>7</v>
      </c>
      <c r="B13" s="2" t="s">
        <v>157</v>
      </c>
      <c r="C13" s="2" t="s">
        <v>203</v>
      </c>
      <c r="D13" s="4" t="s">
        <v>272</v>
      </c>
      <c r="E13" s="4" t="s">
        <v>268</v>
      </c>
      <c r="F13" s="3" t="s">
        <v>240</v>
      </c>
      <c r="G13" s="23">
        <v>215000</v>
      </c>
      <c r="H13" s="20">
        <v>39604.71</v>
      </c>
      <c r="I13" s="20">
        <v>75</v>
      </c>
      <c r="J13" s="20">
        <f t="shared" si="2"/>
        <v>6170.5</v>
      </c>
      <c r="K13" s="21">
        <f>156000*3.04%</f>
        <v>4742.3999999999996</v>
      </c>
      <c r="L13" s="20">
        <v>14946.61</v>
      </c>
      <c r="M13" s="20">
        <v>0</v>
      </c>
      <c r="N13" s="20">
        <v>0</v>
      </c>
      <c r="O13" s="20">
        <v>0</v>
      </c>
      <c r="P13" s="20">
        <v>0</v>
      </c>
      <c r="Q13" s="20">
        <f t="shared" si="0"/>
        <v>65539.22</v>
      </c>
      <c r="R13" s="20">
        <f t="shared" si="1"/>
        <v>149460.78</v>
      </c>
    </row>
    <row r="14" spans="1:18" s="19" customFormat="1" ht="12.75" x14ac:dyDescent="0.2">
      <c r="A14" s="1">
        <v>8</v>
      </c>
      <c r="B14" s="2" t="s">
        <v>19</v>
      </c>
      <c r="C14" s="2" t="s">
        <v>241</v>
      </c>
      <c r="D14" s="4" t="s">
        <v>125</v>
      </c>
      <c r="E14" s="4" t="s">
        <v>268</v>
      </c>
      <c r="F14" s="3" t="s">
        <v>239</v>
      </c>
      <c r="G14" s="20">
        <v>85000</v>
      </c>
      <c r="H14" s="20">
        <v>8279.5300000000007</v>
      </c>
      <c r="I14" s="20">
        <v>115</v>
      </c>
      <c r="J14" s="20">
        <f t="shared" si="2"/>
        <v>2439.5</v>
      </c>
      <c r="K14" s="21">
        <f>+G14*3.04%</f>
        <v>2584</v>
      </c>
      <c r="L14" s="20">
        <v>1072.42</v>
      </c>
      <c r="M14" s="22">
        <v>1190.1199999999999</v>
      </c>
      <c r="N14" s="20">
        <v>0</v>
      </c>
      <c r="O14" s="20">
        <v>7592.43</v>
      </c>
      <c r="P14" s="20">
        <v>0</v>
      </c>
      <c r="Q14" s="20">
        <f t="shared" si="0"/>
        <v>23273</v>
      </c>
      <c r="R14" s="20">
        <f t="shared" si="1"/>
        <v>61727</v>
      </c>
    </row>
    <row r="15" spans="1:18" s="19" customFormat="1" ht="12.75" x14ac:dyDescent="0.2">
      <c r="A15" s="5">
        <v>9</v>
      </c>
      <c r="B15" s="2" t="s">
        <v>201</v>
      </c>
      <c r="C15" s="2" t="s">
        <v>297</v>
      </c>
      <c r="D15" s="4" t="s">
        <v>126</v>
      </c>
      <c r="E15" s="4" t="s">
        <v>268</v>
      </c>
      <c r="F15" s="3" t="s">
        <v>240</v>
      </c>
      <c r="G15" s="23">
        <v>77924</v>
      </c>
      <c r="H15" s="20">
        <v>6912.61</v>
      </c>
      <c r="I15" s="20">
        <v>75</v>
      </c>
      <c r="J15" s="20">
        <f t="shared" si="2"/>
        <v>2236.4187999999999</v>
      </c>
      <c r="K15" s="20">
        <f>+G15*3.04%</f>
        <v>2368.8896</v>
      </c>
      <c r="L15" s="20">
        <v>4982.2</v>
      </c>
      <c r="M15" s="20">
        <v>0</v>
      </c>
      <c r="N15" s="20">
        <v>0</v>
      </c>
      <c r="O15" s="20">
        <v>0</v>
      </c>
      <c r="P15" s="20">
        <v>0</v>
      </c>
      <c r="Q15" s="20">
        <f t="shared" si="0"/>
        <v>16575.118399999999</v>
      </c>
      <c r="R15" s="20">
        <f t="shared" si="1"/>
        <v>61348.881600000001</v>
      </c>
    </row>
    <row r="16" spans="1:18" s="19" customFormat="1" ht="12.75" x14ac:dyDescent="0.2">
      <c r="A16" s="1">
        <v>10</v>
      </c>
      <c r="B16" s="25" t="s">
        <v>293</v>
      </c>
      <c r="C16" s="25" t="s">
        <v>264</v>
      </c>
      <c r="D16" s="4" t="s">
        <v>126</v>
      </c>
      <c r="E16" s="4" t="s">
        <v>268</v>
      </c>
      <c r="F16" s="3" t="s">
        <v>240</v>
      </c>
      <c r="G16" s="23">
        <v>45000</v>
      </c>
      <c r="H16" s="20">
        <v>1148.33</v>
      </c>
      <c r="I16" s="20">
        <v>75</v>
      </c>
      <c r="J16" s="20">
        <f t="shared" si="2"/>
        <v>1291.5</v>
      </c>
      <c r="K16" s="20">
        <f>+G16*3.04%</f>
        <v>1368</v>
      </c>
      <c r="L16" s="20">
        <v>0</v>
      </c>
      <c r="M16" s="20">
        <v>0</v>
      </c>
      <c r="N16" s="20">
        <v>0</v>
      </c>
      <c r="O16" s="20">
        <v>6500</v>
      </c>
      <c r="P16" s="20">
        <v>0</v>
      </c>
      <c r="Q16" s="20">
        <f t="shared" si="0"/>
        <v>10382.83</v>
      </c>
      <c r="R16" s="20">
        <f t="shared" si="1"/>
        <v>34617.17</v>
      </c>
    </row>
    <row r="17" spans="1:18" s="19" customFormat="1" ht="12.75" x14ac:dyDescent="0.2">
      <c r="A17" s="5">
        <v>11</v>
      </c>
      <c r="B17" s="2" t="s">
        <v>97</v>
      </c>
      <c r="C17" s="2" t="s">
        <v>308</v>
      </c>
      <c r="D17" s="4" t="s">
        <v>125</v>
      </c>
      <c r="E17" s="4" t="s">
        <v>268</v>
      </c>
      <c r="F17" s="3" t="s">
        <v>240</v>
      </c>
      <c r="G17" s="20">
        <v>65000</v>
      </c>
      <c r="H17" s="20">
        <v>3713.51</v>
      </c>
      <c r="I17" s="20">
        <v>95</v>
      </c>
      <c r="J17" s="20">
        <f t="shared" si="2"/>
        <v>1865.5</v>
      </c>
      <c r="K17" s="21">
        <f>+G17*3.04%</f>
        <v>1976</v>
      </c>
      <c r="L17" s="20">
        <v>2859.78</v>
      </c>
      <c r="M17" s="22">
        <v>3570.36</v>
      </c>
      <c r="N17" s="20">
        <v>0</v>
      </c>
      <c r="O17" s="20">
        <v>0</v>
      </c>
      <c r="P17" s="20">
        <v>0</v>
      </c>
      <c r="Q17" s="20">
        <f t="shared" si="0"/>
        <v>14080.150000000001</v>
      </c>
      <c r="R17" s="20">
        <f t="shared" si="1"/>
        <v>50919.85</v>
      </c>
    </row>
    <row r="18" spans="1:18" s="19" customFormat="1" ht="12.75" x14ac:dyDescent="0.2">
      <c r="A18" s="1">
        <v>12</v>
      </c>
      <c r="B18" s="2" t="s">
        <v>58</v>
      </c>
      <c r="C18" s="2" t="s">
        <v>10</v>
      </c>
      <c r="D18" s="4" t="s">
        <v>126</v>
      </c>
      <c r="E18" s="4" t="s">
        <v>268</v>
      </c>
      <c r="F18" s="3" t="s">
        <v>240</v>
      </c>
      <c r="G18" s="20">
        <v>32000</v>
      </c>
      <c r="H18" s="20">
        <v>0</v>
      </c>
      <c r="I18" s="20">
        <v>75</v>
      </c>
      <c r="J18" s="20">
        <f t="shared" si="2"/>
        <v>918.4</v>
      </c>
      <c r="K18" s="21">
        <f>+G18*3.04%</f>
        <v>972.8</v>
      </c>
      <c r="L18" s="20">
        <v>0</v>
      </c>
      <c r="M18" s="20">
        <v>0</v>
      </c>
      <c r="N18" s="20">
        <v>0</v>
      </c>
      <c r="O18" s="20">
        <v>1000</v>
      </c>
      <c r="P18" s="20">
        <v>0</v>
      </c>
      <c r="Q18" s="20">
        <f t="shared" si="0"/>
        <v>2966.2</v>
      </c>
      <c r="R18" s="20">
        <f t="shared" si="1"/>
        <v>29033.8</v>
      </c>
    </row>
    <row r="19" spans="1:18" s="19" customFormat="1" ht="12.75" x14ac:dyDescent="0.2">
      <c r="A19" s="5">
        <v>13</v>
      </c>
      <c r="B19" s="2" t="s">
        <v>80</v>
      </c>
      <c r="C19" s="2" t="s">
        <v>21</v>
      </c>
      <c r="D19" s="4" t="s">
        <v>272</v>
      </c>
      <c r="E19" s="4" t="s">
        <v>102</v>
      </c>
      <c r="F19" s="3" t="s">
        <v>239</v>
      </c>
      <c r="G19" s="20">
        <v>200000</v>
      </c>
      <c r="H19" s="20">
        <v>35962.339999999997</v>
      </c>
      <c r="I19" s="20">
        <v>75</v>
      </c>
      <c r="J19" s="20">
        <f t="shared" si="2"/>
        <v>5740</v>
      </c>
      <c r="K19" s="21">
        <f>156000*3.04%</f>
        <v>4742.3999999999996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46519.74</v>
      </c>
      <c r="R19" s="20">
        <f t="shared" si="1"/>
        <v>153480.26</v>
      </c>
    </row>
    <row r="20" spans="1:18" s="19" customFormat="1" ht="12.75" x14ac:dyDescent="0.2">
      <c r="A20" s="1">
        <v>14</v>
      </c>
      <c r="B20" s="2" t="s">
        <v>6</v>
      </c>
      <c r="C20" s="2" t="s">
        <v>242</v>
      </c>
      <c r="D20" s="4" t="s">
        <v>125</v>
      </c>
      <c r="E20" s="4" t="s">
        <v>102</v>
      </c>
      <c r="F20" s="3" t="s">
        <v>239</v>
      </c>
      <c r="G20" s="20">
        <v>105000</v>
      </c>
      <c r="H20" s="20">
        <v>13281.56</v>
      </c>
      <c r="I20" s="20">
        <v>115</v>
      </c>
      <c r="J20" s="20">
        <f t="shared" si="2"/>
        <v>3013.5</v>
      </c>
      <c r="K20" s="21">
        <f t="shared" ref="K20:K25" si="3">+G20*3.04%</f>
        <v>3192</v>
      </c>
      <c r="L20" s="20">
        <v>4518.3599999999997</v>
      </c>
      <c r="M20" s="20">
        <v>0</v>
      </c>
      <c r="N20" s="20">
        <v>0</v>
      </c>
      <c r="O20" s="20">
        <v>1000</v>
      </c>
      <c r="P20" s="20">
        <v>0</v>
      </c>
      <c r="Q20" s="20">
        <f t="shared" si="0"/>
        <v>25120.42</v>
      </c>
      <c r="R20" s="20">
        <f t="shared" si="1"/>
        <v>79879.58</v>
      </c>
    </row>
    <row r="21" spans="1:18" s="19" customFormat="1" ht="12.75" x14ac:dyDescent="0.2">
      <c r="A21" s="5">
        <v>15</v>
      </c>
      <c r="B21" s="2" t="s">
        <v>22</v>
      </c>
      <c r="C21" s="2" t="s">
        <v>245</v>
      </c>
      <c r="D21" s="4" t="s">
        <v>126</v>
      </c>
      <c r="E21" s="4" t="s">
        <v>102</v>
      </c>
      <c r="F21" s="3" t="s">
        <v>239</v>
      </c>
      <c r="G21" s="20">
        <v>88000</v>
      </c>
      <c r="H21" s="20">
        <v>9282.74</v>
      </c>
      <c r="I21" s="20">
        <v>75</v>
      </c>
      <c r="J21" s="20">
        <f t="shared" si="2"/>
        <v>2525.6</v>
      </c>
      <c r="K21" s="21">
        <f t="shared" si="3"/>
        <v>2675.2</v>
      </c>
      <c r="L21" s="20">
        <v>7010.34</v>
      </c>
      <c r="M21" s="20">
        <v>0</v>
      </c>
      <c r="N21" s="20">
        <v>0</v>
      </c>
      <c r="O21" s="20">
        <v>0</v>
      </c>
      <c r="P21" s="20">
        <v>0</v>
      </c>
      <c r="Q21" s="20">
        <f t="shared" si="0"/>
        <v>21568.880000000001</v>
      </c>
      <c r="R21" s="20">
        <f t="shared" si="1"/>
        <v>66431.12</v>
      </c>
    </row>
    <row r="22" spans="1:18" s="19" customFormat="1" ht="12.75" x14ac:dyDescent="0.2">
      <c r="A22" s="1">
        <v>16</v>
      </c>
      <c r="B22" s="2" t="s">
        <v>69</v>
      </c>
      <c r="C22" s="2" t="s">
        <v>253</v>
      </c>
      <c r="D22" s="4" t="s">
        <v>126</v>
      </c>
      <c r="E22" s="4" t="s">
        <v>102</v>
      </c>
      <c r="F22" s="3" t="s">
        <v>239</v>
      </c>
      <c r="G22" s="20">
        <v>88000</v>
      </c>
      <c r="H22" s="20">
        <v>9282.74</v>
      </c>
      <c r="I22" s="20">
        <v>195</v>
      </c>
      <c r="J22" s="20">
        <f t="shared" si="2"/>
        <v>2525.6</v>
      </c>
      <c r="K22" s="21">
        <f t="shared" si="3"/>
        <v>2675.2</v>
      </c>
      <c r="L22" s="20">
        <v>1994.69</v>
      </c>
      <c r="M22" s="20">
        <v>0</v>
      </c>
      <c r="N22" s="20">
        <v>0</v>
      </c>
      <c r="O22" s="20">
        <v>13571.64</v>
      </c>
      <c r="P22" s="20">
        <v>0</v>
      </c>
      <c r="Q22" s="20">
        <f t="shared" si="0"/>
        <v>30244.87</v>
      </c>
      <c r="R22" s="20">
        <f t="shared" si="1"/>
        <v>57755.130000000005</v>
      </c>
    </row>
    <row r="23" spans="1:18" s="19" customFormat="1" ht="12.75" x14ac:dyDescent="0.2">
      <c r="A23" s="5">
        <v>17</v>
      </c>
      <c r="B23" s="2" t="s">
        <v>7</v>
      </c>
      <c r="C23" s="2" t="s">
        <v>243</v>
      </c>
      <c r="D23" s="4" t="s">
        <v>125</v>
      </c>
      <c r="E23" s="4" t="s">
        <v>102</v>
      </c>
      <c r="F23" s="3" t="s">
        <v>239</v>
      </c>
      <c r="G23" s="20">
        <v>60000</v>
      </c>
      <c r="H23" s="20">
        <v>3248.63</v>
      </c>
      <c r="I23" s="20">
        <v>75</v>
      </c>
      <c r="J23" s="20">
        <f t="shared" si="2"/>
        <v>1722</v>
      </c>
      <c r="K23" s="21">
        <f t="shared" si="3"/>
        <v>1824</v>
      </c>
      <c r="L23" s="20">
        <v>0</v>
      </c>
      <c r="M23" s="22">
        <v>1190.1199999999999</v>
      </c>
      <c r="N23" s="20">
        <v>0</v>
      </c>
      <c r="O23" s="20">
        <v>0</v>
      </c>
      <c r="P23" s="20">
        <v>0</v>
      </c>
      <c r="Q23" s="20">
        <f t="shared" si="0"/>
        <v>8059.75</v>
      </c>
      <c r="R23" s="20">
        <f t="shared" si="1"/>
        <v>51940.25</v>
      </c>
    </row>
    <row r="24" spans="1:18" s="19" customFormat="1" ht="12.75" x14ac:dyDescent="0.2">
      <c r="A24" s="1">
        <v>18</v>
      </c>
      <c r="B24" s="2" t="s">
        <v>62</v>
      </c>
      <c r="C24" s="2" t="s">
        <v>251</v>
      </c>
      <c r="D24" s="4" t="s">
        <v>125</v>
      </c>
      <c r="E24" s="4" t="s">
        <v>102</v>
      </c>
      <c r="F24" s="3" t="s">
        <v>239</v>
      </c>
      <c r="G24" s="20">
        <v>60000</v>
      </c>
      <c r="H24" s="20">
        <v>3486.65</v>
      </c>
      <c r="I24" s="20">
        <v>135</v>
      </c>
      <c r="J24" s="20">
        <f t="shared" si="2"/>
        <v>1722</v>
      </c>
      <c r="K24" s="21">
        <f t="shared" si="3"/>
        <v>1824</v>
      </c>
      <c r="L24" s="20">
        <v>714.95</v>
      </c>
      <c r="M24" s="20">
        <v>0</v>
      </c>
      <c r="N24" s="20">
        <v>0</v>
      </c>
      <c r="O24" s="20">
        <v>9077.43</v>
      </c>
      <c r="P24" s="20">
        <v>0</v>
      </c>
      <c r="Q24" s="20">
        <f t="shared" si="0"/>
        <v>16960.03</v>
      </c>
      <c r="R24" s="20">
        <f t="shared" si="1"/>
        <v>43039.97</v>
      </c>
    </row>
    <row r="25" spans="1:18" s="19" customFormat="1" ht="12.75" x14ac:dyDescent="0.2">
      <c r="A25" s="5">
        <v>19</v>
      </c>
      <c r="B25" s="2" t="s">
        <v>45</v>
      </c>
      <c r="C25" s="2" t="s">
        <v>10</v>
      </c>
      <c r="D25" s="4" t="s">
        <v>126</v>
      </c>
      <c r="E25" s="4" t="s">
        <v>102</v>
      </c>
      <c r="F25" s="3" t="s">
        <v>240</v>
      </c>
      <c r="G25" s="20">
        <v>58740</v>
      </c>
      <c r="H25" s="20">
        <v>3249.54</v>
      </c>
      <c r="I25" s="20">
        <v>75</v>
      </c>
      <c r="J25" s="20">
        <f t="shared" si="2"/>
        <v>1685.838</v>
      </c>
      <c r="K25" s="21">
        <f t="shared" si="3"/>
        <v>1785.6959999999999</v>
      </c>
      <c r="L25" s="20">
        <v>0</v>
      </c>
      <c r="M25" s="20">
        <v>0</v>
      </c>
      <c r="N25" s="20">
        <v>0</v>
      </c>
      <c r="O25" s="20">
        <v>2000</v>
      </c>
      <c r="P25" s="20">
        <v>0</v>
      </c>
      <c r="Q25" s="20">
        <f t="shared" si="0"/>
        <v>8796.0740000000005</v>
      </c>
      <c r="R25" s="20">
        <f t="shared" si="1"/>
        <v>49943.925999999999</v>
      </c>
    </row>
    <row r="26" spans="1:18" s="19" customFormat="1" ht="12.75" x14ac:dyDescent="0.2">
      <c r="A26" s="1">
        <v>20</v>
      </c>
      <c r="B26" s="2" t="s">
        <v>64</v>
      </c>
      <c r="C26" s="2" t="s">
        <v>252</v>
      </c>
      <c r="D26" s="4" t="s">
        <v>126</v>
      </c>
      <c r="E26" s="4" t="s">
        <v>108</v>
      </c>
      <c r="F26" s="3" t="s">
        <v>240</v>
      </c>
      <c r="G26" s="20">
        <v>170000</v>
      </c>
      <c r="H26" s="20">
        <v>28380.06</v>
      </c>
      <c r="I26" s="20">
        <v>75</v>
      </c>
      <c r="J26" s="20">
        <f t="shared" si="2"/>
        <v>4879</v>
      </c>
      <c r="K26" s="21">
        <f>156000*3.04%</f>
        <v>4742.3999999999996</v>
      </c>
      <c r="L26" s="20">
        <v>0</v>
      </c>
      <c r="M26" s="22">
        <v>1190.1199999999999</v>
      </c>
      <c r="N26" s="20">
        <v>0</v>
      </c>
      <c r="O26" s="20">
        <v>2000</v>
      </c>
      <c r="P26" s="20">
        <v>0</v>
      </c>
      <c r="Q26" s="20">
        <f t="shared" si="0"/>
        <v>41266.58</v>
      </c>
      <c r="R26" s="20">
        <f t="shared" si="1"/>
        <v>128733.42</v>
      </c>
    </row>
    <row r="27" spans="1:18" s="19" customFormat="1" ht="12.75" x14ac:dyDescent="0.2">
      <c r="A27" s="5">
        <v>21</v>
      </c>
      <c r="B27" s="2" t="s">
        <v>143</v>
      </c>
      <c r="C27" s="2" t="s">
        <v>298</v>
      </c>
      <c r="D27" s="4" t="s">
        <v>126</v>
      </c>
      <c r="E27" s="4" t="s">
        <v>108</v>
      </c>
      <c r="F27" s="3" t="s">
        <v>240</v>
      </c>
      <c r="G27" s="20">
        <v>65000</v>
      </c>
      <c r="H27" s="20">
        <v>4427.58</v>
      </c>
      <c r="I27" s="20">
        <v>75</v>
      </c>
      <c r="J27" s="20">
        <f t="shared" si="2"/>
        <v>1865.5</v>
      </c>
      <c r="K27" s="20">
        <f>+G27*3.04%</f>
        <v>1976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f t="shared" si="0"/>
        <v>8344.08</v>
      </c>
      <c r="R27" s="20">
        <f t="shared" si="1"/>
        <v>56655.92</v>
      </c>
    </row>
    <row r="28" spans="1:18" s="19" customFormat="1" ht="12.75" x14ac:dyDescent="0.2">
      <c r="A28" s="1">
        <v>22</v>
      </c>
      <c r="B28" s="2" t="s">
        <v>122</v>
      </c>
      <c r="C28" s="2" t="s">
        <v>297</v>
      </c>
      <c r="D28" s="4" t="s">
        <v>126</v>
      </c>
      <c r="E28" s="4" t="s">
        <v>108</v>
      </c>
      <c r="F28" s="3" t="s">
        <v>240</v>
      </c>
      <c r="G28" s="23">
        <v>65000</v>
      </c>
      <c r="H28" s="20">
        <v>4427.55</v>
      </c>
      <c r="I28" s="20">
        <v>75</v>
      </c>
      <c r="J28" s="20">
        <f t="shared" si="2"/>
        <v>1865.5</v>
      </c>
      <c r="K28" s="21">
        <f>+G28*3.04%</f>
        <v>1976</v>
      </c>
      <c r="L28" s="20">
        <v>828.37</v>
      </c>
      <c r="M28" s="20">
        <v>0</v>
      </c>
      <c r="N28" s="20">
        <v>0</v>
      </c>
      <c r="O28" s="20">
        <v>8123.05</v>
      </c>
      <c r="P28" s="20">
        <v>0</v>
      </c>
      <c r="Q28" s="20">
        <f t="shared" si="0"/>
        <v>17295.47</v>
      </c>
      <c r="R28" s="20">
        <f t="shared" si="1"/>
        <v>47704.53</v>
      </c>
    </row>
    <row r="29" spans="1:18" s="19" customFormat="1" ht="12.75" x14ac:dyDescent="0.2">
      <c r="A29" s="5">
        <v>23</v>
      </c>
      <c r="B29" s="2" t="s">
        <v>187</v>
      </c>
      <c r="C29" s="2" t="s">
        <v>299</v>
      </c>
      <c r="D29" s="4" t="s">
        <v>126</v>
      </c>
      <c r="E29" s="4" t="s">
        <v>108</v>
      </c>
      <c r="F29" s="3" t="s">
        <v>240</v>
      </c>
      <c r="G29" s="23">
        <v>65000</v>
      </c>
      <c r="H29" s="20">
        <v>4427.55</v>
      </c>
      <c r="I29" s="20">
        <v>75</v>
      </c>
      <c r="J29" s="20">
        <f t="shared" si="2"/>
        <v>1865.5</v>
      </c>
      <c r="K29" s="20">
        <f>+G29*3.04%</f>
        <v>1976</v>
      </c>
      <c r="L29" s="20">
        <v>0</v>
      </c>
      <c r="M29" s="20">
        <v>0</v>
      </c>
      <c r="N29" s="20">
        <v>0</v>
      </c>
      <c r="O29" s="20">
        <v>13002.79</v>
      </c>
      <c r="P29" s="20">
        <v>0</v>
      </c>
      <c r="Q29" s="20">
        <f t="shared" si="0"/>
        <v>21346.84</v>
      </c>
      <c r="R29" s="20">
        <f t="shared" si="1"/>
        <v>43653.16</v>
      </c>
    </row>
    <row r="30" spans="1:18" s="19" customFormat="1" ht="12.75" x14ac:dyDescent="0.2">
      <c r="A30" s="1">
        <v>24</v>
      </c>
      <c r="B30" s="2" t="s">
        <v>40</v>
      </c>
      <c r="C30" s="2" t="s">
        <v>10</v>
      </c>
      <c r="D30" s="4" t="s">
        <v>125</v>
      </c>
      <c r="E30" s="4" t="s">
        <v>108</v>
      </c>
      <c r="F30" s="3" t="s">
        <v>240</v>
      </c>
      <c r="G30" s="20">
        <v>70000</v>
      </c>
      <c r="H30" s="20">
        <v>5130.43</v>
      </c>
      <c r="I30" s="20">
        <v>75</v>
      </c>
      <c r="J30" s="20">
        <f t="shared" si="2"/>
        <v>2009</v>
      </c>
      <c r="K30" s="21">
        <f>+G30*3.04%</f>
        <v>2128</v>
      </c>
      <c r="L30" s="20">
        <v>1787.36</v>
      </c>
      <c r="M30" s="22">
        <v>1190.1199999999999</v>
      </c>
      <c r="N30" s="20">
        <v>0</v>
      </c>
      <c r="O30" s="20">
        <v>0</v>
      </c>
      <c r="P30" s="20">
        <v>0</v>
      </c>
      <c r="Q30" s="20">
        <f t="shared" si="0"/>
        <v>12319.91</v>
      </c>
      <c r="R30" s="20">
        <f t="shared" si="1"/>
        <v>57680.09</v>
      </c>
    </row>
    <row r="31" spans="1:18" s="19" customFormat="1" ht="12.75" x14ac:dyDescent="0.2">
      <c r="A31" s="5">
        <v>25</v>
      </c>
      <c r="B31" s="2" t="s">
        <v>37</v>
      </c>
      <c r="C31" s="2" t="s">
        <v>10</v>
      </c>
      <c r="D31" s="4" t="s">
        <v>126</v>
      </c>
      <c r="E31" s="4" t="s">
        <v>108</v>
      </c>
      <c r="F31" s="3" t="s">
        <v>240</v>
      </c>
      <c r="G31" s="20">
        <v>32000</v>
      </c>
      <c r="H31" s="20">
        <v>0</v>
      </c>
      <c r="I31" s="20">
        <v>95</v>
      </c>
      <c r="J31" s="20">
        <f t="shared" si="2"/>
        <v>918.4</v>
      </c>
      <c r="K31" s="21">
        <f>+G31*3.04%</f>
        <v>972.8</v>
      </c>
      <c r="L31" s="20">
        <v>1787.36</v>
      </c>
      <c r="M31" s="20">
        <v>0</v>
      </c>
      <c r="N31" s="20">
        <v>0</v>
      </c>
      <c r="O31" s="20">
        <v>3393.69</v>
      </c>
      <c r="P31" s="20">
        <v>0</v>
      </c>
      <c r="Q31" s="20">
        <f t="shared" si="0"/>
        <v>7167.25</v>
      </c>
      <c r="R31" s="20">
        <f t="shared" si="1"/>
        <v>24832.75</v>
      </c>
    </row>
    <row r="32" spans="1:18" s="19" customFormat="1" ht="12.75" x14ac:dyDescent="0.2">
      <c r="A32" s="1">
        <v>26</v>
      </c>
      <c r="B32" s="2" t="s">
        <v>138</v>
      </c>
      <c r="C32" s="2" t="s">
        <v>259</v>
      </c>
      <c r="D32" s="4" t="s">
        <v>126</v>
      </c>
      <c r="E32" s="4" t="s">
        <v>103</v>
      </c>
      <c r="F32" s="3" t="s">
        <v>240</v>
      </c>
      <c r="G32" s="23">
        <v>170000</v>
      </c>
      <c r="H32" s="20">
        <v>28677.59</v>
      </c>
      <c r="I32" s="20">
        <v>75</v>
      </c>
      <c r="J32" s="20">
        <f t="shared" si="2"/>
        <v>4879</v>
      </c>
      <c r="K32" s="21">
        <f>156000*3.04%</f>
        <v>4742.3999999999996</v>
      </c>
      <c r="L32" s="20">
        <v>0</v>
      </c>
      <c r="M32" s="20">
        <v>0</v>
      </c>
      <c r="N32" s="20">
        <v>0</v>
      </c>
      <c r="O32" s="20">
        <v>20000</v>
      </c>
      <c r="P32" s="20">
        <v>0</v>
      </c>
      <c r="Q32" s="20">
        <f t="shared" si="0"/>
        <v>58373.99</v>
      </c>
      <c r="R32" s="20">
        <f t="shared" si="1"/>
        <v>111626.01000000001</v>
      </c>
    </row>
    <row r="33" spans="1:19" s="19" customFormat="1" ht="12.75" x14ac:dyDescent="0.2">
      <c r="A33" s="5">
        <v>27</v>
      </c>
      <c r="B33" s="2" t="s">
        <v>273</v>
      </c>
      <c r="C33" s="2" t="s">
        <v>254</v>
      </c>
      <c r="D33" s="4" t="s">
        <v>126</v>
      </c>
      <c r="E33" s="4" t="s">
        <v>103</v>
      </c>
      <c r="F33" s="3" t="s">
        <v>239</v>
      </c>
      <c r="G33" s="20">
        <v>55000</v>
      </c>
      <c r="H33" s="20">
        <v>2381.16</v>
      </c>
      <c r="I33" s="20">
        <v>75</v>
      </c>
      <c r="J33" s="20">
        <f t="shared" si="2"/>
        <v>1578.5</v>
      </c>
      <c r="K33" s="21">
        <f t="shared" ref="K33:K42" si="4">+G33*3.04%</f>
        <v>1672</v>
      </c>
      <c r="L33" s="20">
        <v>0</v>
      </c>
      <c r="M33" s="22">
        <v>1190.1199999999999</v>
      </c>
      <c r="N33" s="20">
        <v>0</v>
      </c>
      <c r="O33" s="20">
        <v>10742.52</v>
      </c>
      <c r="P33" s="20"/>
      <c r="Q33" s="20">
        <f t="shared" si="0"/>
        <v>17639.3</v>
      </c>
      <c r="R33" s="20">
        <f t="shared" si="1"/>
        <v>37360.699999999997</v>
      </c>
    </row>
    <row r="34" spans="1:19" s="19" customFormat="1" ht="12.75" x14ac:dyDescent="0.2">
      <c r="A34" s="1">
        <v>28</v>
      </c>
      <c r="B34" s="2" t="s">
        <v>9</v>
      </c>
      <c r="C34" s="2" t="s">
        <v>264</v>
      </c>
      <c r="D34" s="4" t="s">
        <v>125</v>
      </c>
      <c r="E34" s="4" t="s">
        <v>103</v>
      </c>
      <c r="F34" s="3" t="s">
        <v>240</v>
      </c>
      <c r="G34" s="20">
        <v>55000</v>
      </c>
      <c r="H34" s="20">
        <v>2381.16</v>
      </c>
      <c r="I34" s="20">
        <v>135</v>
      </c>
      <c r="J34" s="20">
        <f t="shared" si="2"/>
        <v>1578.5</v>
      </c>
      <c r="K34" s="21">
        <f t="shared" si="4"/>
        <v>1672</v>
      </c>
      <c r="L34" s="20">
        <v>714.95</v>
      </c>
      <c r="M34" s="22">
        <v>1190.1199999999999</v>
      </c>
      <c r="N34" s="20">
        <v>0</v>
      </c>
      <c r="O34" s="20">
        <v>13162.24</v>
      </c>
      <c r="P34" s="20">
        <v>0</v>
      </c>
      <c r="Q34" s="20">
        <f t="shared" si="0"/>
        <v>20833.97</v>
      </c>
      <c r="R34" s="20">
        <f t="shared" si="1"/>
        <v>34166.03</v>
      </c>
    </row>
    <row r="35" spans="1:19" s="19" customFormat="1" ht="12.75" x14ac:dyDescent="0.2">
      <c r="A35" s="5">
        <v>29</v>
      </c>
      <c r="B35" s="2" t="s">
        <v>180</v>
      </c>
      <c r="C35" s="2" t="s">
        <v>163</v>
      </c>
      <c r="D35" s="4" t="s">
        <v>126</v>
      </c>
      <c r="E35" s="4" t="s">
        <v>103</v>
      </c>
      <c r="F35" s="3" t="s">
        <v>240</v>
      </c>
      <c r="G35" s="20">
        <v>42000</v>
      </c>
      <c r="H35" s="20">
        <v>724.92</v>
      </c>
      <c r="I35" s="20">
        <v>75</v>
      </c>
      <c r="J35" s="20">
        <f t="shared" si="2"/>
        <v>1205.4000000000001</v>
      </c>
      <c r="K35" s="20">
        <f t="shared" si="4"/>
        <v>1276.8</v>
      </c>
      <c r="L35" s="20">
        <v>564.79999999999995</v>
      </c>
      <c r="M35" s="20">
        <v>0</v>
      </c>
      <c r="N35" s="20">
        <v>0</v>
      </c>
      <c r="O35" s="20">
        <v>8679.2000000000007</v>
      </c>
      <c r="P35" s="20">
        <v>0</v>
      </c>
      <c r="Q35" s="20">
        <f t="shared" si="0"/>
        <v>12526.12</v>
      </c>
      <c r="R35" s="20">
        <f t="shared" si="1"/>
        <v>29473.879999999997</v>
      </c>
      <c r="S35" s="26"/>
    </row>
    <row r="36" spans="1:19" s="19" customFormat="1" ht="12.75" x14ac:dyDescent="0.2">
      <c r="A36" s="1">
        <v>30</v>
      </c>
      <c r="B36" s="2" t="s">
        <v>184</v>
      </c>
      <c r="C36" s="2" t="s">
        <v>289</v>
      </c>
      <c r="D36" s="4" t="s">
        <v>126</v>
      </c>
      <c r="E36" s="4" t="s">
        <v>103</v>
      </c>
      <c r="F36" s="3" t="s">
        <v>240</v>
      </c>
      <c r="G36" s="23">
        <v>50000</v>
      </c>
      <c r="H36" s="20">
        <v>1854</v>
      </c>
      <c r="I36" s="20">
        <v>75</v>
      </c>
      <c r="J36" s="20">
        <f t="shared" si="2"/>
        <v>1435</v>
      </c>
      <c r="K36" s="20">
        <f t="shared" si="4"/>
        <v>1520</v>
      </c>
      <c r="L36" s="20">
        <v>1129.5899999999999</v>
      </c>
      <c r="M36" s="20">
        <v>0</v>
      </c>
      <c r="N36" s="20">
        <v>0</v>
      </c>
      <c r="O36" s="20">
        <v>0</v>
      </c>
      <c r="P36" s="20">
        <v>0</v>
      </c>
      <c r="Q36" s="20">
        <f t="shared" si="0"/>
        <v>6013.59</v>
      </c>
      <c r="R36" s="20">
        <f t="shared" si="1"/>
        <v>43986.41</v>
      </c>
    </row>
    <row r="37" spans="1:19" s="19" customFormat="1" ht="12.75" x14ac:dyDescent="0.2">
      <c r="A37" s="5">
        <v>31</v>
      </c>
      <c r="B37" s="2" t="s">
        <v>216</v>
      </c>
      <c r="C37" s="2" t="s">
        <v>95</v>
      </c>
      <c r="D37" s="4" t="s">
        <v>126</v>
      </c>
      <c r="E37" s="4" t="s">
        <v>103</v>
      </c>
      <c r="F37" s="3" t="s">
        <v>240</v>
      </c>
      <c r="G37" s="23">
        <v>33000</v>
      </c>
      <c r="H37" s="20">
        <v>0</v>
      </c>
      <c r="I37" s="20">
        <v>75</v>
      </c>
      <c r="J37" s="20">
        <f t="shared" si="2"/>
        <v>947.1</v>
      </c>
      <c r="K37" s="20">
        <f t="shared" si="4"/>
        <v>1003.2</v>
      </c>
      <c r="L37" s="20">
        <v>0</v>
      </c>
      <c r="M37" s="20">
        <v>0</v>
      </c>
      <c r="N37" s="20">
        <v>0</v>
      </c>
      <c r="O37" s="20">
        <v>1500</v>
      </c>
      <c r="P37" s="20">
        <v>0</v>
      </c>
      <c r="Q37" s="20">
        <f t="shared" si="0"/>
        <v>3525.3</v>
      </c>
      <c r="R37" s="20">
        <f t="shared" si="1"/>
        <v>29474.7</v>
      </c>
    </row>
    <row r="38" spans="1:19" s="19" customFormat="1" ht="12.75" x14ac:dyDescent="0.2">
      <c r="A38" s="1">
        <v>32</v>
      </c>
      <c r="B38" s="25" t="s">
        <v>294</v>
      </c>
      <c r="C38" s="25" t="s">
        <v>95</v>
      </c>
      <c r="D38" s="4" t="s">
        <v>126</v>
      </c>
      <c r="E38" s="4" t="s">
        <v>103</v>
      </c>
      <c r="F38" s="3" t="s">
        <v>240</v>
      </c>
      <c r="G38" s="23">
        <v>26000</v>
      </c>
      <c r="H38" s="20">
        <v>0</v>
      </c>
      <c r="I38" s="20">
        <v>75</v>
      </c>
      <c r="J38" s="20">
        <f t="shared" si="2"/>
        <v>746.2</v>
      </c>
      <c r="K38" s="20">
        <f t="shared" si="4"/>
        <v>790.4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0"/>
        <v>1611.6</v>
      </c>
      <c r="R38" s="20">
        <f t="shared" si="1"/>
        <v>24388.400000000001</v>
      </c>
    </row>
    <row r="39" spans="1:19" s="19" customFormat="1" ht="12.75" x14ac:dyDescent="0.2">
      <c r="A39" s="5">
        <v>33</v>
      </c>
      <c r="B39" s="2" t="s">
        <v>30</v>
      </c>
      <c r="C39" s="2" t="s">
        <v>10</v>
      </c>
      <c r="D39" s="4" t="s">
        <v>125</v>
      </c>
      <c r="E39" s="4" t="s">
        <v>103</v>
      </c>
      <c r="F39" s="3" t="s">
        <v>240</v>
      </c>
      <c r="G39" s="20">
        <v>63888</v>
      </c>
      <c r="H39" s="20">
        <v>3742.34</v>
      </c>
      <c r="I39" s="20">
        <v>95</v>
      </c>
      <c r="J39" s="20">
        <f t="shared" si="2"/>
        <v>1833.5855999999999</v>
      </c>
      <c r="K39" s="21">
        <f t="shared" si="4"/>
        <v>1942.1951999999999</v>
      </c>
      <c r="L39" s="20">
        <v>2559.48</v>
      </c>
      <c r="M39" s="22">
        <v>2380.2399999999998</v>
      </c>
      <c r="N39" s="20">
        <v>0</v>
      </c>
      <c r="O39" s="20">
        <v>10295.99</v>
      </c>
      <c r="P39" s="20">
        <v>0</v>
      </c>
      <c r="Q39" s="20">
        <f t="shared" ref="Q39:Q70" si="5">+H39+I39+J39+K39+L39+M39+N39+O39</f>
        <v>22848.8308</v>
      </c>
      <c r="R39" s="20">
        <f t="shared" si="1"/>
        <v>41039.169200000004</v>
      </c>
    </row>
    <row r="40" spans="1:19" s="19" customFormat="1" ht="12.75" x14ac:dyDescent="0.2">
      <c r="A40" s="1">
        <v>34</v>
      </c>
      <c r="B40" s="2" t="s">
        <v>214</v>
      </c>
      <c r="C40" s="2" t="s">
        <v>38</v>
      </c>
      <c r="D40" s="4" t="s">
        <v>126</v>
      </c>
      <c r="E40" s="4" t="s">
        <v>103</v>
      </c>
      <c r="F40" s="3" t="s">
        <v>240</v>
      </c>
      <c r="G40" s="23">
        <v>30000</v>
      </c>
      <c r="H40" s="20">
        <v>0</v>
      </c>
      <c r="I40" s="20">
        <v>75</v>
      </c>
      <c r="J40" s="20">
        <f t="shared" ref="J40:J71" si="6">+G40*2.87%</f>
        <v>861</v>
      </c>
      <c r="K40" s="20">
        <f t="shared" si="4"/>
        <v>912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5"/>
        <v>1848</v>
      </c>
      <c r="R40" s="20">
        <f t="shared" si="1"/>
        <v>28152</v>
      </c>
    </row>
    <row r="41" spans="1:19" s="19" customFormat="1" ht="12.75" x14ac:dyDescent="0.2">
      <c r="A41" s="5">
        <v>35</v>
      </c>
      <c r="B41" s="2" t="s">
        <v>74</v>
      </c>
      <c r="C41" s="2" t="s">
        <v>68</v>
      </c>
      <c r="D41" s="4" t="s">
        <v>126</v>
      </c>
      <c r="E41" s="4" t="s">
        <v>103</v>
      </c>
      <c r="F41" s="3" t="s">
        <v>240</v>
      </c>
      <c r="G41" s="20">
        <v>40000</v>
      </c>
      <c r="H41" s="20">
        <v>442.65</v>
      </c>
      <c r="I41" s="20">
        <v>75</v>
      </c>
      <c r="J41" s="20">
        <f t="shared" si="6"/>
        <v>1148</v>
      </c>
      <c r="K41" s="21">
        <f t="shared" si="4"/>
        <v>1216</v>
      </c>
      <c r="L41" s="20">
        <v>1994.69</v>
      </c>
      <c r="M41" s="20">
        <v>0</v>
      </c>
      <c r="N41" s="22">
        <v>4622.6000000000004</v>
      </c>
      <c r="O41" s="20">
        <v>13750</v>
      </c>
      <c r="P41" s="20">
        <v>0</v>
      </c>
      <c r="Q41" s="20">
        <f t="shared" si="5"/>
        <v>23248.940000000002</v>
      </c>
      <c r="R41" s="20">
        <f t="shared" si="1"/>
        <v>16751.059999999998</v>
      </c>
    </row>
    <row r="42" spans="1:19" s="19" customFormat="1" ht="12.75" x14ac:dyDescent="0.2">
      <c r="A42" s="1">
        <v>36</v>
      </c>
      <c r="B42" s="2" t="s">
        <v>178</v>
      </c>
      <c r="C42" s="2" t="s">
        <v>194</v>
      </c>
      <c r="D42" s="4" t="s">
        <v>126</v>
      </c>
      <c r="E42" s="4" t="s">
        <v>103</v>
      </c>
      <c r="F42" s="3" t="s">
        <v>239</v>
      </c>
      <c r="G42" s="23">
        <v>25000</v>
      </c>
      <c r="H42" s="20">
        <v>0</v>
      </c>
      <c r="I42" s="20">
        <v>75</v>
      </c>
      <c r="J42" s="20">
        <f t="shared" si="6"/>
        <v>717.5</v>
      </c>
      <c r="K42" s="20">
        <f t="shared" si="4"/>
        <v>760</v>
      </c>
      <c r="L42" s="20">
        <v>0</v>
      </c>
      <c r="M42" s="20">
        <v>0</v>
      </c>
      <c r="N42" s="20">
        <v>0</v>
      </c>
      <c r="O42" s="20">
        <v>2500</v>
      </c>
      <c r="P42" s="20">
        <v>0</v>
      </c>
      <c r="Q42" s="20">
        <f t="shared" si="5"/>
        <v>4052.5</v>
      </c>
      <c r="R42" s="20">
        <f t="shared" si="1"/>
        <v>20947.5</v>
      </c>
    </row>
    <row r="43" spans="1:19" s="19" customFormat="1" ht="12.75" x14ac:dyDescent="0.2">
      <c r="A43" s="5">
        <v>37</v>
      </c>
      <c r="B43" s="2" t="s">
        <v>88</v>
      </c>
      <c r="C43" s="2" t="s">
        <v>258</v>
      </c>
      <c r="D43" s="4" t="s">
        <v>126</v>
      </c>
      <c r="E43" s="4" t="s">
        <v>107</v>
      </c>
      <c r="F43" s="3" t="s">
        <v>240</v>
      </c>
      <c r="G43" s="23">
        <v>170000</v>
      </c>
      <c r="H43" s="20">
        <v>28677.59</v>
      </c>
      <c r="I43" s="20">
        <v>75</v>
      </c>
      <c r="J43" s="20">
        <f t="shared" si="6"/>
        <v>4879</v>
      </c>
      <c r="K43" s="21">
        <f>156000*3.04%</f>
        <v>4742.3999999999996</v>
      </c>
      <c r="L43" s="20">
        <v>12009.64</v>
      </c>
      <c r="M43" s="20">
        <v>0</v>
      </c>
      <c r="N43" s="20">
        <v>0</v>
      </c>
      <c r="O43" s="20">
        <v>0</v>
      </c>
      <c r="P43" s="20">
        <v>0</v>
      </c>
      <c r="Q43" s="20">
        <f t="shared" si="5"/>
        <v>50383.63</v>
      </c>
      <c r="R43" s="20">
        <f t="shared" si="1"/>
        <v>119616.37</v>
      </c>
    </row>
    <row r="44" spans="1:19" s="19" customFormat="1" ht="12.75" x14ac:dyDescent="0.2">
      <c r="A44" s="1">
        <v>38</v>
      </c>
      <c r="B44" s="2" t="s">
        <v>27</v>
      </c>
      <c r="C44" s="2" t="s">
        <v>246</v>
      </c>
      <c r="D44" s="4" t="s">
        <v>125</v>
      </c>
      <c r="E44" s="4" t="s">
        <v>107</v>
      </c>
      <c r="F44" s="3" t="s">
        <v>239</v>
      </c>
      <c r="G44" s="20">
        <v>85000</v>
      </c>
      <c r="H44" s="20">
        <v>8577.06</v>
      </c>
      <c r="I44" s="20">
        <v>75</v>
      </c>
      <c r="J44" s="20">
        <f t="shared" si="6"/>
        <v>2439.5</v>
      </c>
      <c r="K44" s="21">
        <f t="shared" ref="K44:K52" si="7">+G44*3.04%</f>
        <v>2584</v>
      </c>
      <c r="L44" s="20">
        <v>1787.36</v>
      </c>
      <c r="M44" s="20">
        <v>0</v>
      </c>
      <c r="N44" s="20">
        <v>0</v>
      </c>
      <c r="O44" s="20">
        <v>0</v>
      </c>
      <c r="P44" s="20">
        <v>0</v>
      </c>
      <c r="Q44" s="20">
        <f t="shared" si="5"/>
        <v>15462.92</v>
      </c>
      <c r="R44" s="24">
        <f>+G44-Q44+P44</f>
        <v>69537.08</v>
      </c>
    </row>
    <row r="45" spans="1:19" s="19" customFormat="1" ht="12.75" x14ac:dyDescent="0.2">
      <c r="A45" s="5">
        <v>39</v>
      </c>
      <c r="B45" s="2" t="s">
        <v>47</v>
      </c>
      <c r="C45" s="2" t="s">
        <v>246</v>
      </c>
      <c r="D45" s="4" t="s">
        <v>125</v>
      </c>
      <c r="E45" s="4" t="s">
        <v>107</v>
      </c>
      <c r="F45" s="3" t="s">
        <v>240</v>
      </c>
      <c r="G45" s="20">
        <v>85000</v>
      </c>
      <c r="H45" s="20">
        <v>8577.06</v>
      </c>
      <c r="I45" s="20">
        <v>115</v>
      </c>
      <c r="J45" s="20">
        <f t="shared" si="6"/>
        <v>2439.5</v>
      </c>
      <c r="K45" s="21">
        <f t="shared" si="7"/>
        <v>2584</v>
      </c>
      <c r="L45" s="20">
        <v>1429.89</v>
      </c>
      <c r="M45" s="20">
        <v>0</v>
      </c>
      <c r="N45" s="20">
        <v>0</v>
      </c>
      <c r="O45" s="20">
        <v>2000</v>
      </c>
      <c r="P45" s="20">
        <v>0</v>
      </c>
      <c r="Q45" s="20">
        <f t="shared" si="5"/>
        <v>17145.449999999997</v>
      </c>
      <c r="R45" s="20">
        <f t="shared" ref="R45:R78" si="8">SUM(G45+P45-Q45)</f>
        <v>67854.55</v>
      </c>
    </row>
    <row r="46" spans="1:19" s="19" customFormat="1" ht="12.75" x14ac:dyDescent="0.2">
      <c r="A46" s="1">
        <v>40</v>
      </c>
      <c r="B46" s="2" t="s">
        <v>60</v>
      </c>
      <c r="C46" s="2" t="s">
        <v>246</v>
      </c>
      <c r="D46" s="4" t="s">
        <v>125</v>
      </c>
      <c r="E46" s="4" t="s">
        <v>107</v>
      </c>
      <c r="F46" s="3" t="s">
        <v>240</v>
      </c>
      <c r="G46" s="20">
        <v>85000</v>
      </c>
      <c r="H46" s="20">
        <v>8279.5300000000007</v>
      </c>
      <c r="I46" s="20">
        <v>115</v>
      </c>
      <c r="J46" s="20">
        <f t="shared" si="6"/>
        <v>2439.5</v>
      </c>
      <c r="K46" s="21">
        <f t="shared" si="7"/>
        <v>2584</v>
      </c>
      <c r="L46" s="20">
        <v>4289.67</v>
      </c>
      <c r="M46" s="22">
        <v>1190.1199999999999</v>
      </c>
      <c r="N46" s="20">
        <v>0</v>
      </c>
      <c r="O46" s="20">
        <v>4197.43</v>
      </c>
      <c r="P46" s="20">
        <v>0</v>
      </c>
      <c r="Q46" s="20">
        <f t="shared" si="5"/>
        <v>23095.25</v>
      </c>
      <c r="R46" s="20">
        <f t="shared" si="8"/>
        <v>61904.75</v>
      </c>
    </row>
    <row r="47" spans="1:19" s="19" customFormat="1" ht="12.75" x14ac:dyDescent="0.2">
      <c r="A47" s="5">
        <v>41</v>
      </c>
      <c r="B47" s="2" t="s">
        <v>283</v>
      </c>
      <c r="C47" s="2" t="s">
        <v>246</v>
      </c>
      <c r="D47" s="4" t="s">
        <v>126</v>
      </c>
      <c r="E47" s="4" t="s">
        <v>107</v>
      </c>
      <c r="F47" s="3" t="s">
        <v>240</v>
      </c>
      <c r="G47" s="23">
        <v>65000</v>
      </c>
      <c r="H47" s="20">
        <v>4427.55</v>
      </c>
      <c r="I47" s="20">
        <v>75</v>
      </c>
      <c r="J47" s="20">
        <f t="shared" si="6"/>
        <v>1865.5</v>
      </c>
      <c r="K47" s="20">
        <f t="shared" si="7"/>
        <v>1976</v>
      </c>
      <c r="L47" s="20">
        <v>0</v>
      </c>
      <c r="M47" s="20">
        <v>0</v>
      </c>
      <c r="N47" s="20">
        <v>0</v>
      </c>
      <c r="O47" s="20">
        <v>2000</v>
      </c>
      <c r="P47" s="20">
        <v>0</v>
      </c>
      <c r="Q47" s="20">
        <f t="shared" si="5"/>
        <v>10344.049999999999</v>
      </c>
      <c r="R47" s="20">
        <f t="shared" si="8"/>
        <v>54655.95</v>
      </c>
      <c r="S47" s="26"/>
    </row>
    <row r="48" spans="1:19" s="19" customFormat="1" ht="12.75" x14ac:dyDescent="0.2">
      <c r="A48" s="1">
        <v>42</v>
      </c>
      <c r="B48" s="2" t="s">
        <v>189</v>
      </c>
      <c r="C48" s="2" t="s">
        <v>301</v>
      </c>
      <c r="D48" s="4" t="s">
        <v>126</v>
      </c>
      <c r="E48" s="4" t="s">
        <v>107</v>
      </c>
      <c r="F48" s="3" t="s">
        <v>240</v>
      </c>
      <c r="G48" s="23">
        <v>47000</v>
      </c>
      <c r="H48" s="20">
        <v>1252.08</v>
      </c>
      <c r="I48" s="20">
        <v>75</v>
      </c>
      <c r="J48" s="20">
        <f t="shared" si="6"/>
        <v>1348.9</v>
      </c>
      <c r="K48" s="20">
        <f t="shared" si="7"/>
        <v>1428.8</v>
      </c>
      <c r="L48" s="20">
        <v>1637.21</v>
      </c>
      <c r="M48" s="20">
        <v>1190.1199999999999</v>
      </c>
      <c r="N48" s="20">
        <v>0</v>
      </c>
      <c r="O48" s="20">
        <v>5706.17</v>
      </c>
      <c r="P48" s="20">
        <v>0</v>
      </c>
      <c r="Q48" s="20">
        <f t="shared" si="5"/>
        <v>12638.279999999999</v>
      </c>
      <c r="R48" s="20">
        <f t="shared" si="8"/>
        <v>34361.72</v>
      </c>
    </row>
    <row r="49" spans="1:19" s="19" customFormat="1" ht="12.75" x14ac:dyDescent="0.2">
      <c r="A49" s="5">
        <v>43</v>
      </c>
      <c r="B49" s="2" t="s">
        <v>218</v>
      </c>
      <c r="C49" s="2" t="s">
        <v>223</v>
      </c>
      <c r="D49" s="4" t="s">
        <v>126</v>
      </c>
      <c r="E49" s="4" t="s">
        <v>107</v>
      </c>
      <c r="F49" s="3" t="s">
        <v>240</v>
      </c>
      <c r="G49" s="23">
        <v>85000</v>
      </c>
      <c r="H49" s="20">
        <v>8577.06</v>
      </c>
      <c r="I49" s="20">
        <v>75</v>
      </c>
      <c r="J49" s="20">
        <f t="shared" si="6"/>
        <v>2439.5</v>
      </c>
      <c r="K49" s="20">
        <f t="shared" si="7"/>
        <v>2584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5"/>
        <v>13675.56</v>
      </c>
      <c r="R49" s="20">
        <f t="shared" si="8"/>
        <v>71324.44</v>
      </c>
    </row>
    <row r="50" spans="1:19" s="19" customFormat="1" ht="12.75" x14ac:dyDescent="0.2">
      <c r="A50" s="1">
        <v>44</v>
      </c>
      <c r="B50" s="2" t="s">
        <v>219</v>
      </c>
      <c r="C50" s="2" t="s">
        <v>224</v>
      </c>
      <c r="D50" s="4" t="s">
        <v>126</v>
      </c>
      <c r="E50" s="4" t="s">
        <v>107</v>
      </c>
      <c r="F50" s="3" t="s">
        <v>239</v>
      </c>
      <c r="G50" s="23">
        <v>60000</v>
      </c>
      <c r="H50" s="20">
        <v>3486.65</v>
      </c>
      <c r="I50" s="20">
        <v>75</v>
      </c>
      <c r="J50" s="20">
        <f t="shared" si="6"/>
        <v>1722</v>
      </c>
      <c r="K50" s="20">
        <f t="shared" si="7"/>
        <v>1824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5"/>
        <v>7107.65</v>
      </c>
      <c r="R50" s="20">
        <f t="shared" si="8"/>
        <v>52892.35</v>
      </c>
    </row>
    <row r="51" spans="1:19" s="19" customFormat="1" x14ac:dyDescent="0.25">
      <c r="A51" s="5">
        <v>45</v>
      </c>
      <c r="B51" s="2" t="s">
        <v>221</v>
      </c>
      <c r="C51" s="2" t="s">
        <v>95</v>
      </c>
      <c r="D51" s="4" t="s">
        <v>126</v>
      </c>
      <c r="E51" s="4" t="s">
        <v>107</v>
      </c>
      <c r="F51" s="3" t="s">
        <v>240</v>
      </c>
      <c r="G51" s="23">
        <v>30000</v>
      </c>
      <c r="H51" s="20">
        <v>0</v>
      </c>
      <c r="I51" s="20">
        <v>75</v>
      </c>
      <c r="J51" s="20">
        <f t="shared" si="6"/>
        <v>861</v>
      </c>
      <c r="K51" s="20">
        <f t="shared" si="7"/>
        <v>912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f t="shared" si="5"/>
        <v>1848</v>
      </c>
      <c r="R51" s="20">
        <f t="shared" si="8"/>
        <v>28152</v>
      </c>
      <c r="S51" s="6"/>
    </row>
    <row r="52" spans="1:19" s="19" customFormat="1" ht="12.75" x14ac:dyDescent="0.2">
      <c r="A52" s="1">
        <v>46</v>
      </c>
      <c r="B52" s="2" t="s">
        <v>288</v>
      </c>
      <c r="C52" s="2" t="s">
        <v>13</v>
      </c>
      <c r="D52" s="4" t="s">
        <v>126</v>
      </c>
      <c r="E52" s="4" t="s">
        <v>107</v>
      </c>
      <c r="F52" s="3" t="s">
        <v>239</v>
      </c>
      <c r="G52" s="23">
        <v>25000</v>
      </c>
      <c r="H52" s="20">
        <v>0</v>
      </c>
      <c r="I52" s="20">
        <v>75</v>
      </c>
      <c r="J52" s="20">
        <f t="shared" si="6"/>
        <v>717.5</v>
      </c>
      <c r="K52" s="20">
        <f t="shared" si="7"/>
        <v>760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f t="shared" si="5"/>
        <v>1552.5</v>
      </c>
      <c r="R52" s="20">
        <f t="shared" si="8"/>
        <v>23447.5</v>
      </c>
    </row>
    <row r="53" spans="1:19" s="19" customFormat="1" ht="12.75" x14ac:dyDescent="0.2">
      <c r="A53" s="5">
        <v>47</v>
      </c>
      <c r="B53" s="2" t="s">
        <v>175</v>
      </c>
      <c r="C53" s="2" t="s">
        <v>263</v>
      </c>
      <c r="D53" s="4" t="s">
        <v>126</v>
      </c>
      <c r="E53" s="4" t="s">
        <v>171</v>
      </c>
      <c r="F53" s="3" t="s">
        <v>239</v>
      </c>
      <c r="G53" s="23">
        <v>170000</v>
      </c>
      <c r="H53" s="20">
        <v>28677.59</v>
      </c>
      <c r="I53" s="20">
        <v>75</v>
      </c>
      <c r="J53" s="20">
        <f t="shared" si="6"/>
        <v>4879</v>
      </c>
      <c r="K53" s="21">
        <f>156000*3.04%</f>
        <v>4742.3999999999996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f t="shared" si="5"/>
        <v>38373.99</v>
      </c>
      <c r="R53" s="20">
        <f t="shared" si="8"/>
        <v>131626.01</v>
      </c>
    </row>
    <row r="54" spans="1:19" s="19" customFormat="1" ht="12.75" x14ac:dyDescent="0.2">
      <c r="A54" s="1">
        <v>48</v>
      </c>
      <c r="B54" s="2" t="s">
        <v>72</v>
      </c>
      <c r="C54" s="2" t="s">
        <v>98</v>
      </c>
      <c r="D54" s="4" t="s">
        <v>126</v>
      </c>
      <c r="E54" s="4" t="s">
        <v>171</v>
      </c>
      <c r="F54" s="3" t="s">
        <v>239</v>
      </c>
      <c r="G54" s="20">
        <v>85000</v>
      </c>
      <c r="H54" s="20">
        <v>8279.5300000000007</v>
      </c>
      <c r="I54" s="20">
        <v>95</v>
      </c>
      <c r="J54" s="20">
        <f t="shared" si="6"/>
        <v>2439.5</v>
      </c>
      <c r="K54" s="21">
        <f t="shared" ref="K54:K63" si="9">+G54*3.04%</f>
        <v>2584</v>
      </c>
      <c r="L54" s="20">
        <v>1787.36</v>
      </c>
      <c r="M54" s="22">
        <v>1190.1199999999999</v>
      </c>
      <c r="N54" s="20">
        <v>0</v>
      </c>
      <c r="O54" s="20">
        <v>5168.68</v>
      </c>
      <c r="P54" s="20">
        <v>0</v>
      </c>
      <c r="Q54" s="20">
        <f t="shared" si="5"/>
        <v>21544.190000000002</v>
      </c>
      <c r="R54" s="20">
        <f t="shared" si="8"/>
        <v>63455.81</v>
      </c>
    </row>
    <row r="55" spans="1:19" s="19" customFormat="1" ht="12.75" x14ac:dyDescent="0.2">
      <c r="A55" s="5">
        <v>49</v>
      </c>
      <c r="B55" s="2" t="s">
        <v>151</v>
      </c>
      <c r="C55" s="2" t="s">
        <v>164</v>
      </c>
      <c r="D55" s="4" t="s">
        <v>126</v>
      </c>
      <c r="E55" s="4" t="s">
        <v>169</v>
      </c>
      <c r="F55" s="3" t="s">
        <v>239</v>
      </c>
      <c r="G55" s="23">
        <v>42000</v>
      </c>
      <c r="H55" s="20">
        <v>724.92</v>
      </c>
      <c r="I55" s="20">
        <v>75</v>
      </c>
      <c r="J55" s="20">
        <f t="shared" si="6"/>
        <v>1205.4000000000001</v>
      </c>
      <c r="K55" s="20">
        <f t="shared" si="9"/>
        <v>1276.8</v>
      </c>
      <c r="L55" s="20">
        <v>0</v>
      </c>
      <c r="M55" s="20">
        <v>0</v>
      </c>
      <c r="N55" s="20">
        <v>0</v>
      </c>
      <c r="O55" s="20">
        <v>7933.76</v>
      </c>
      <c r="P55" s="20">
        <v>0</v>
      </c>
      <c r="Q55" s="20">
        <f t="shared" si="5"/>
        <v>11215.880000000001</v>
      </c>
      <c r="R55" s="20">
        <f t="shared" si="8"/>
        <v>30784.12</v>
      </c>
    </row>
    <row r="56" spans="1:19" s="19" customFormat="1" ht="12.75" x14ac:dyDescent="0.2">
      <c r="A56" s="1">
        <v>50</v>
      </c>
      <c r="B56" s="2" t="s">
        <v>31</v>
      </c>
      <c r="C56" s="2" t="s">
        <v>26</v>
      </c>
      <c r="D56" s="4" t="s">
        <v>125</v>
      </c>
      <c r="E56" s="4" t="s">
        <v>169</v>
      </c>
      <c r="F56" s="3" t="s">
        <v>239</v>
      </c>
      <c r="G56" s="20">
        <v>47000</v>
      </c>
      <c r="H56" s="20">
        <v>1252.08</v>
      </c>
      <c r="I56" s="20">
        <v>95</v>
      </c>
      <c r="J56" s="20">
        <f t="shared" si="6"/>
        <v>1348.9</v>
      </c>
      <c r="K56" s="21">
        <f t="shared" si="9"/>
        <v>1428.8</v>
      </c>
      <c r="L56" s="20">
        <v>2502.31</v>
      </c>
      <c r="M56" s="22">
        <v>1190.1199999999999</v>
      </c>
      <c r="N56" s="22">
        <v>5250.53</v>
      </c>
      <c r="O56" s="20">
        <v>10671.68</v>
      </c>
      <c r="P56" s="20">
        <v>0</v>
      </c>
      <c r="Q56" s="20">
        <f t="shared" si="5"/>
        <v>23739.42</v>
      </c>
      <c r="R56" s="20">
        <f t="shared" si="8"/>
        <v>23260.58</v>
      </c>
    </row>
    <row r="57" spans="1:19" s="19" customFormat="1" ht="12.75" x14ac:dyDescent="0.2">
      <c r="A57" s="5">
        <v>51</v>
      </c>
      <c r="B57" s="2" t="s">
        <v>25</v>
      </c>
      <c r="C57" s="2" t="s">
        <v>26</v>
      </c>
      <c r="D57" s="4" t="s">
        <v>126</v>
      </c>
      <c r="E57" s="4" t="s">
        <v>169</v>
      </c>
      <c r="F57" s="3" t="s">
        <v>239</v>
      </c>
      <c r="G57" s="20">
        <v>42000</v>
      </c>
      <c r="H57" s="20">
        <v>724.92</v>
      </c>
      <c r="I57" s="20">
        <v>95</v>
      </c>
      <c r="J57" s="20">
        <f t="shared" si="6"/>
        <v>1205.4000000000001</v>
      </c>
      <c r="K57" s="21">
        <f t="shared" si="9"/>
        <v>1276.8</v>
      </c>
      <c r="L57" s="20">
        <v>564.79999999999995</v>
      </c>
      <c r="M57" s="20">
        <v>0</v>
      </c>
      <c r="N57" s="20">
        <v>0</v>
      </c>
      <c r="O57" s="20">
        <v>1000</v>
      </c>
      <c r="P57" s="20">
        <v>0</v>
      </c>
      <c r="Q57" s="20">
        <f t="shared" si="5"/>
        <v>4866.92</v>
      </c>
      <c r="R57" s="20">
        <f t="shared" si="8"/>
        <v>37133.08</v>
      </c>
    </row>
    <row r="58" spans="1:19" s="19" customFormat="1" ht="12.75" x14ac:dyDescent="0.2">
      <c r="A58" s="1">
        <v>52</v>
      </c>
      <c r="B58" s="2" t="s">
        <v>237</v>
      </c>
      <c r="C58" s="2" t="s">
        <v>91</v>
      </c>
      <c r="D58" s="4" t="s">
        <v>126</v>
      </c>
      <c r="E58" s="4" t="s">
        <v>171</v>
      </c>
      <c r="F58" s="3" t="s">
        <v>239</v>
      </c>
      <c r="G58" s="23">
        <v>34000</v>
      </c>
      <c r="H58" s="20">
        <v>0</v>
      </c>
      <c r="I58" s="20">
        <v>75</v>
      </c>
      <c r="J58" s="20">
        <f t="shared" si="6"/>
        <v>975.8</v>
      </c>
      <c r="K58" s="20">
        <f t="shared" si="9"/>
        <v>1033.5999999999999</v>
      </c>
      <c r="L58" s="20">
        <v>2202.4699999999998</v>
      </c>
      <c r="M58" s="20">
        <v>0</v>
      </c>
      <c r="N58" s="20">
        <v>0</v>
      </c>
      <c r="O58" s="20">
        <v>0</v>
      </c>
      <c r="P58" s="20">
        <v>0</v>
      </c>
      <c r="Q58" s="20">
        <f t="shared" si="5"/>
        <v>4286.869999999999</v>
      </c>
      <c r="R58" s="20">
        <f t="shared" si="8"/>
        <v>29713.13</v>
      </c>
    </row>
    <row r="59" spans="1:19" s="19" customFormat="1" ht="12.75" x14ac:dyDescent="0.2">
      <c r="A59" s="5">
        <v>53</v>
      </c>
      <c r="B59" s="2" t="s">
        <v>281</v>
      </c>
      <c r="C59" s="2" t="s">
        <v>91</v>
      </c>
      <c r="D59" s="4" t="s">
        <v>126</v>
      </c>
      <c r="E59" s="4" t="s">
        <v>171</v>
      </c>
      <c r="F59" s="3" t="s">
        <v>239</v>
      </c>
      <c r="G59" s="23">
        <v>30000</v>
      </c>
      <c r="H59" s="20">
        <v>0</v>
      </c>
      <c r="I59" s="20">
        <v>75</v>
      </c>
      <c r="J59" s="20">
        <f t="shared" si="6"/>
        <v>861</v>
      </c>
      <c r="K59" s="20">
        <f t="shared" si="9"/>
        <v>912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f t="shared" si="5"/>
        <v>1848</v>
      </c>
      <c r="R59" s="20">
        <f t="shared" si="8"/>
        <v>28152</v>
      </c>
    </row>
    <row r="60" spans="1:19" s="19" customFormat="1" ht="12.75" x14ac:dyDescent="0.2">
      <c r="A60" s="1">
        <v>54</v>
      </c>
      <c r="B60" s="2" t="s">
        <v>23</v>
      </c>
      <c r="C60" s="2" t="s">
        <v>91</v>
      </c>
      <c r="D60" s="4" t="s">
        <v>125</v>
      </c>
      <c r="E60" s="4" t="s">
        <v>169</v>
      </c>
      <c r="F60" s="3" t="s">
        <v>239</v>
      </c>
      <c r="G60" s="23">
        <v>32000</v>
      </c>
      <c r="H60" s="20">
        <v>0</v>
      </c>
      <c r="I60" s="20">
        <v>115</v>
      </c>
      <c r="J60" s="20">
        <f t="shared" si="6"/>
        <v>918.4</v>
      </c>
      <c r="K60" s="21">
        <f t="shared" si="9"/>
        <v>972.8</v>
      </c>
      <c r="L60" s="20">
        <v>1787.36</v>
      </c>
      <c r="M60" s="20">
        <v>1190.1199999999999</v>
      </c>
      <c r="N60" s="20">
        <v>0</v>
      </c>
      <c r="O60" s="20">
        <v>1000</v>
      </c>
      <c r="P60" s="20">
        <v>0</v>
      </c>
      <c r="Q60" s="20">
        <f t="shared" si="5"/>
        <v>5983.68</v>
      </c>
      <c r="R60" s="20">
        <f t="shared" si="8"/>
        <v>26016.32</v>
      </c>
    </row>
    <row r="61" spans="1:19" s="19" customFormat="1" ht="12.75" x14ac:dyDescent="0.2">
      <c r="A61" s="5">
        <v>55</v>
      </c>
      <c r="B61" s="2" t="s">
        <v>128</v>
      </c>
      <c r="C61" s="2" t="s">
        <v>91</v>
      </c>
      <c r="D61" s="4" t="s">
        <v>126</v>
      </c>
      <c r="E61" s="4" t="s">
        <v>169</v>
      </c>
      <c r="F61" s="3" t="s">
        <v>239</v>
      </c>
      <c r="G61" s="23">
        <v>32000</v>
      </c>
      <c r="H61" s="20">
        <v>0</v>
      </c>
      <c r="I61" s="20">
        <v>75</v>
      </c>
      <c r="J61" s="20">
        <f t="shared" si="6"/>
        <v>918.4</v>
      </c>
      <c r="K61" s="21">
        <f t="shared" si="9"/>
        <v>972.8</v>
      </c>
      <c r="L61" s="20">
        <v>0</v>
      </c>
      <c r="M61" s="20">
        <v>0</v>
      </c>
      <c r="N61" s="20">
        <v>0</v>
      </c>
      <c r="O61" s="20">
        <v>3607.57</v>
      </c>
      <c r="P61" s="20">
        <v>0</v>
      </c>
      <c r="Q61" s="20">
        <f t="shared" si="5"/>
        <v>5573.77</v>
      </c>
      <c r="R61" s="20">
        <f t="shared" si="8"/>
        <v>26426.23</v>
      </c>
    </row>
    <row r="62" spans="1:19" s="19" customFormat="1" ht="12.75" x14ac:dyDescent="0.2">
      <c r="A62" s="1">
        <v>56</v>
      </c>
      <c r="B62" s="2" t="s">
        <v>129</v>
      </c>
      <c r="C62" s="2" t="s">
        <v>91</v>
      </c>
      <c r="D62" s="4" t="s">
        <v>126</v>
      </c>
      <c r="E62" s="4" t="s">
        <v>169</v>
      </c>
      <c r="F62" s="3" t="s">
        <v>239</v>
      </c>
      <c r="G62" s="23">
        <v>32000</v>
      </c>
      <c r="H62" s="20">
        <v>0</v>
      </c>
      <c r="I62" s="20">
        <v>75</v>
      </c>
      <c r="J62" s="20">
        <f t="shared" si="6"/>
        <v>918.4</v>
      </c>
      <c r="K62" s="21">
        <f t="shared" si="9"/>
        <v>972.8</v>
      </c>
      <c r="L62" s="20">
        <v>0</v>
      </c>
      <c r="M62" s="20">
        <v>0</v>
      </c>
      <c r="N62" s="20">
        <v>0</v>
      </c>
      <c r="O62" s="20">
        <v>3671.68</v>
      </c>
      <c r="P62" s="20">
        <v>0</v>
      </c>
      <c r="Q62" s="20">
        <f t="shared" si="5"/>
        <v>5637.8799999999992</v>
      </c>
      <c r="R62" s="20">
        <f t="shared" si="8"/>
        <v>26362.120000000003</v>
      </c>
    </row>
    <row r="63" spans="1:19" s="19" customFormat="1" ht="12.75" x14ac:dyDescent="0.2">
      <c r="A63" s="5">
        <v>57</v>
      </c>
      <c r="B63" s="2" t="s">
        <v>280</v>
      </c>
      <c r="C63" s="2" t="s">
        <v>95</v>
      </c>
      <c r="D63" s="4" t="s">
        <v>126</v>
      </c>
      <c r="E63" s="4" t="s">
        <v>169</v>
      </c>
      <c r="F63" s="3" t="s">
        <v>239</v>
      </c>
      <c r="G63" s="23">
        <v>30000</v>
      </c>
      <c r="H63" s="20">
        <v>0</v>
      </c>
      <c r="I63" s="20">
        <v>75</v>
      </c>
      <c r="J63" s="20">
        <f t="shared" si="6"/>
        <v>861</v>
      </c>
      <c r="K63" s="20">
        <f t="shared" si="9"/>
        <v>912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f t="shared" si="5"/>
        <v>1848</v>
      </c>
      <c r="R63" s="20">
        <f t="shared" si="8"/>
        <v>28152</v>
      </c>
    </row>
    <row r="64" spans="1:19" s="19" customFormat="1" ht="12.75" x14ac:dyDescent="0.2">
      <c r="A64" s="1">
        <v>58</v>
      </c>
      <c r="B64" s="2" t="s">
        <v>20</v>
      </c>
      <c r="C64" s="2" t="s">
        <v>94</v>
      </c>
      <c r="D64" s="4" t="s">
        <v>125</v>
      </c>
      <c r="E64" s="4" t="s">
        <v>106</v>
      </c>
      <c r="F64" s="3" t="s">
        <v>239</v>
      </c>
      <c r="G64" s="20">
        <v>170000</v>
      </c>
      <c r="H64" s="20">
        <v>28677.59</v>
      </c>
      <c r="I64" s="20">
        <v>75</v>
      </c>
      <c r="J64" s="20">
        <f t="shared" si="6"/>
        <v>4879</v>
      </c>
      <c r="K64" s="21">
        <f>156000*3.04%</f>
        <v>4742.3999999999996</v>
      </c>
      <c r="L64" s="20">
        <v>3609.8</v>
      </c>
      <c r="M64" s="20">
        <v>0</v>
      </c>
      <c r="N64" s="20">
        <v>0</v>
      </c>
      <c r="O64" s="20">
        <v>23218.75</v>
      </c>
      <c r="P64" s="20">
        <v>0</v>
      </c>
      <c r="Q64" s="20">
        <f t="shared" si="5"/>
        <v>65202.54</v>
      </c>
      <c r="R64" s="20">
        <f t="shared" si="8"/>
        <v>104797.45999999999</v>
      </c>
    </row>
    <row r="65" spans="1:21" s="19" customFormat="1" ht="12.75" x14ac:dyDescent="0.2">
      <c r="A65" s="5">
        <v>59</v>
      </c>
      <c r="B65" s="2" t="s">
        <v>61</v>
      </c>
      <c r="C65" s="2" t="s">
        <v>124</v>
      </c>
      <c r="D65" s="4" t="s">
        <v>126</v>
      </c>
      <c r="E65" s="4" t="s">
        <v>106</v>
      </c>
      <c r="F65" s="3" t="s">
        <v>240</v>
      </c>
      <c r="G65" s="20">
        <v>85000</v>
      </c>
      <c r="H65" s="20">
        <v>8577.06</v>
      </c>
      <c r="I65" s="20">
        <v>95</v>
      </c>
      <c r="J65" s="20">
        <f t="shared" si="6"/>
        <v>2439.5</v>
      </c>
      <c r="K65" s="21">
        <f>+G65*3.04%</f>
        <v>2584</v>
      </c>
      <c r="L65" s="20">
        <v>2352.16</v>
      </c>
      <c r="M65" s="20">
        <v>0</v>
      </c>
      <c r="N65" s="20">
        <v>0</v>
      </c>
      <c r="O65" s="20">
        <v>2000</v>
      </c>
      <c r="P65" s="20">
        <v>0</v>
      </c>
      <c r="Q65" s="20">
        <f t="shared" si="5"/>
        <v>18047.72</v>
      </c>
      <c r="R65" s="20">
        <f t="shared" si="8"/>
        <v>66952.28</v>
      </c>
    </row>
    <row r="66" spans="1:21" s="19" customFormat="1" ht="12.75" x14ac:dyDescent="0.2">
      <c r="A66" s="1">
        <v>60</v>
      </c>
      <c r="B66" s="27" t="s">
        <v>155</v>
      </c>
      <c r="C66" s="27" t="s">
        <v>295</v>
      </c>
      <c r="D66" s="4" t="s">
        <v>126</v>
      </c>
      <c r="E66" s="4" t="s">
        <v>104</v>
      </c>
      <c r="F66" s="3" t="s">
        <v>240</v>
      </c>
      <c r="G66" s="23">
        <v>170000</v>
      </c>
      <c r="H66" s="20">
        <v>28677.59</v>
      </c>
      <c r="I66" s="20">
        <v>75</v>
      </c>
      <c r="J66" s="20">
        <f t="shared" si="6"/>
        <v>4879</v>
      </c>
      <c r="K66" s="21">
        <f>156000*3.04%</f>
        <v>4742.3999999999996</v>
      </c>
      <c r="L66" s="20">
        <v>564.79999999999995</v>
      </c>
      <c r="M66" s="20">
        <v>0</v>
      </c>
      <c r="N66" s="20">
        <v>0</v>
      </c>
      <c r="O66" s="20">
        <v>4000</v>
      </c>
      <c r="P66" s="20">
        <v>0</v>
      </c>
      <c r="Q66" s="20">
        <f t="shared" si="5"/>
        <v>42938.79</v>
      </c>
      <c r="R66" s="20">
        <f t="shared" si="8"/>
        <v>127061.20999999999</v>
      </c>
    </row>
    <row r="67" spans="1:21" s="19" customFormat="1" ht="12.75" x14ac:dyDescent="0.2">
      <c r="A67" s="5">
        <v>61</v>
      </c>
      <c r="B67" s="2" t="s">
        <v>82</v>
      </c>
      <c r="C67" s="2" t="s">
        <v>255</v>
      </c>
      <c r="D67" s="4" t="s">
        <v>126</v>
      </c>
      <c r="E67" s="4" t="s">
        <v>104</v>
      </c>
      <c r="F67" s="3" t="s">
        <v>240</v>
      </c>
      <c r="G67" s="20">
        <v>70000</v>
      </c>
      <c r="H67" s="20">
        <v>5368.45</v>
      </c>
      <c r="I67" s="20">
        <v>75</v>
      </c>
      <c r="J67" s="20">
        <f t="shared" si="6"/>
        <v>2009</v>
      </c>
      <c r="K67" s="21">
        <f t="shared" ref="K67:K78" si="10">+G67*3.04%</f>
        <v>2128</v>
      </c>
      <c r="L67" s="20">
        <v>10315.26</v>
      </c>
      <c r="M67" s="20">
        <v>0</v>
      </c>
      <c r="N67" s="20">
        <v>0</v>
      </c>
      <c r="O67" s="20">
        <v>0</v>
      </c>
      <c r="P67" s="20">
        <v>0</v>
      </c>
      <c r="Q67" s="20">
        <f t="shared" si="5"/>
        <v>19895.71</v>
      </c>
      <c r="R67" s="20">
        <f t="shared" si="8"/>
        <v>50104.29</v>
      </c>
    </row>
    <row r="68" spans="1:21" s="19" customFormat="1" ht="12.75" x14ac:dyDescent="0.2">
      <c r="A68" s="1">
        <v>62</v>
      </c>
      <c r="B68" s="2" t="s">
        <v>145</v>
      </c>
      <c r="C68" s="2" t="s">
        <v>120</v>
      </c>
      <c r="D68" s="4" t="s">
        <v>126</v>
      </c>
      <c r="E68" s="4" t="s">
        <v>104</v>
      </c>
      <c r="F68" s="3" t="s">
        <v>240</v>
      </c>
      <c r="G68" s="23">
        <v>55000</v>
      </c>
      <c r="H68" s="20">
        <v>2559.6799999999998</v>
      </c>
      <c r="I68" s="20">
        <v>75</v>
      </c>
      <c r="J68" s="20">
        <f t="shared" si="6"/>
        <v>1578.5</v>
      </c>
      <c r="K68" s="20">
        <f t="shared" si="10"/>
        <v>1672</v>
      </c>
      <c r="L68" s="20">
        <v>1694.39</v>
      </c>
      <c r="M68" s="20">
        <v>0</v>
      </c>
      <c r="N68" s="20">
        <v>0</v>
      </c>
      <c r="O68" s="20">
        <v>3000</v>
      </c>
      <c r="P68" s="20">
        <v>0</v>
      </c>
      <c r="Q68" s="20">
        <f t="shared" si="5"/>
        <v>10579.57</v>
      </c>
      <c r="R68" s="20">
        <f t="shared" si="8"/>
        <v>44420.43</v>
      </c>
    </row>
    <row r="69" spans="1:21" s="19" customFormat="1" ht="12.75" x14ac:dyDescent="0.2">
      <c r="A69" s="5">
        <v>63</v>
      </c>
      <c r="B69" s="2" t="s">
        <v>205</v>
      </c>
      <c r="C69" s="2" t="s">
        <v>266</v>
      </c>
      <c r="D69" s="4" t="s">
        <v>126</v>
      </c>
      <c r="E69" s="4" t="s">
        <v>291</v>
      </c>
      <c r="F69" s="3" t="s">
        <v>240</v>
      </c>
      <c r="G69" s="23">
        <v>125000</v>
      </c>
      <c r="H69" s="20">
        <v>17093.47</v>
      </c>
      <c r="I69" s="20">
        <v>75</v>
      </c>
      <c r="J69" s="20">
        <f t="shared" si="6"/>
        <v>3587.5</v>
      </c>
      <c r="K69" s="20">
        <f t="shared" si="10"/>
        <v>3800</v>
      </c>
      <c r="L69" s="20">
        <v>2859.78</v>
      </c>
      <c r="M69" s="20">
        <v>3570.36</v>
      </c>
      <c r="N69" s="20"/>
      <c r="O69" s="20">
        <v>5000</v>
      </c>
      <c r="P69" s="20">
        <v>180</v>
      </c>
      <c r="Q69" s="20">
        <f t="shared" si="5"/>
        <v>35986.11</v>
      </c>
      <c r="R69" s="20">
        <f t="shared" si="8"/>
        <v>89193.89</v>
      </c>
    </row>
    <row r="70" spans="1:21" s="19" customFormat="1" ht="12.75" x14ac:dyDescent="0.2">
      <c r="A70" s="1">
        <v>64</v>
      </c>
      <c r="B70" s="2" t="s">
        <v>190</v>
      </c>
      <c r="C70" s="2" t="s">
        <v>120</v>
      </c>
      <c r="D70" s="4" t="s">
        <v>126</v>
      </c>
      <c r="E70" s="4" t="s">
        <v>291</v>
      </c>
      <c r="F70" s="3" t="s">
        <v>239</v>
      </c>
      <c r="G70" s="23">
        <v>42000</v>
      </c>
      <c r="H70" s="20">
        <v>724.92</v>
      </c>
      <c r="I70" s="20">
        <v>75</v>
      </c>
      <c r="J70" s="20">
        <f t="shared" si="6"/>
        <v>1205.4000000000001</v>
      </c>
      <c r="K70" s="20">
        <f t="shared" si="10"/>
        <v>1276.8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20">
        <f t="shared" si="5"/>
        <v>3282.12</v>
      </c>
      <c r="R70" s="20">
        <f t="shared" si="8"/>
        <v>38717.879999999997</v>
      </c>
    </row>
    <row r="71" spans="1:21" s="19" customFormat="1" ht="12.75" x14ac:dyDescent="0.2">
      <c r="A71" s="5">
        <v>65</v>
      </c>
      <c r="B71" s="2" t="s">
        <v>148</v>
      </c>
      <c r="C71" s="2" t="s">
        <v>261</v>
      </c>
      <c r="D71" s="4" t="s">
        <v>126</v>
      </c>
      <c r="E71" s="4" t="s">
        <v>167</v>
      </c>
      <c r="F71" s="3" t="s">
        <v>239</v>
      </c>
      <c r="G71" s="23">
        <v>115000</v>
      </c>
      <c r="H71" s="20">
        <v>15633.81</v>
      </c>
      <c r="I71" s="20">
        <v>75</v>
      </c>
      <c r="J71" s="20">
        <f t="shared" si="6"/>
        <v>3300.5</v>
      </c>
      <c r="K71" s="20">
        <f t="shared" si="10"/>
        <v>3496</v>
      </c>
      <c r="L71" s="20">
        <v>2259.1799999999998</v>
      </c>
      <c r="M71" s="20">
        <v>0</v>
      </c>
      <c r="N71" s="20">
        <v>0</v>
      </c>
      <c r="O71" s="20">
        <v>0</v>
      </c>
      <c r="P71" s="20">
        <v>0</v>
      </c>
      <c r="Q71" s="20">
        <f t="shared" ref="Q71:Q78" si="11">+H71+I71+J71+K71+L71+M71+N71+O71</f>
        <v>24764.489999999998</v>
      </c>
      <c r="R71" s="20">
        <f t="shared" si="8"/>
        <v>90235.510000000009</v>
      </c>
    </row>
    <row r="72" spans="1:21" s="19" customFormat="1" ht="12.75" x14ac:dyDescent="0.2">
      <c r="A72" s="1">
        <v>66</v>
      </c>
      <c r="B72" s="2" t="s">
        <v>42</v>
      </c>
      <c r="C72" s="2" t="s">
        <v>248</v>
      </c>
      <c r="D72" s="4" t="s">
        <v>125</v>
      </c>
      <c r="E72" s="4" t="s">
        <v>271</v>
      </c>
      <c r="F72" s="3" t="s">
        <v>239</v>
      </c>
      <c r="G72" s="20">
        <v>138592</v>
      </c>
      <c r="H72" s="20">
        <v>21183.24</v>
      </c>
      <c r="I72" s="20">
        <v>95</v>
      </c>
      <c r="J72" s="20">
        <f t="shared" ref="J72:J78" si="12">+G72*2.87%</f>
        <v>3977.5904</v>
      </c>
      <c r="K72" s="21">
        <f t="shared" si="10"/>
        <v>4213.1967999999997</v>
      </c>
      <c r="L72" s="20">
        <v>1072.42</v>
      </c>
      <c r="M72" s="20">
        <v>0</v>
      </c>
      <c r="N72" s="20">
        <v>0</v>
      </c>
      <c r="O72" s="20">
        <v>0</v>
      </c>
      <c r="P72" s="20">
        <v>0</v>
      </c>
      <c r="Q72" s="20">
        <f t="shared" si="11"/>
        <v>30541.447200000002</v>
      </c>
      <c r="R72" s="20">
        <f t="shared" si="8"/>
        <v>108050.5528</v>
      </c>
    </row>
    <row r="73" spans="1:21" s="19" customFormat="1" ht="12.75" x14ac:dyDescent="0.2">
      <c r="A73" s="5">
        <v>67</v>
      </c>
      <c r="B73" s="2" t="s">
        <v>50</v>
      </c>
      <c r="C73" s="2" t="s">
        <v>172</v>
      </c>
      <c r="D73" s="4" t="s">
        <v>125</v>
      </c>
      <c r="E73" s="4" t="s">
        <v>271</v>
      </c>
      <c r="F73" s="3" t="s">
        <v>240</v>
      </c>
      <c r="G73" s="20">
        <v>85000</v>
      </c>
      <c r="H73" s="20">
        <v>8577.06</v>
      </c>
      <c r="I73" s="20">
        <v>75</v>
      </c>
      <c r="J73" s="20">
        <f t="shared" si="12"/>
        <v>2439.5</v>
      </c>
      <c r="K73" s="21">
        <f t="shared" si="10"/>
        <v>2584</v>
      </c>
      <c r="L73" s="20">
        <v>1429.89</v>
      </c>
      <c r="M73" s="20">
        <v>0</v>
      </c>
      <c r="N73" s="20">
        <v>0</v>
      </c>
      <c r="O73" s="20">
        <v>10038.1</v>
      </c>
      <c r="P73" s="20">
        <v>0</v>
      </c>
      <c r="Q73" s="20">
        <f t="shared" si="11"/>
        <v>25143.55</v>
      </c>
      <c r="R73" s="20">
        <f t="shared" si="8"/>
        <v>59856.45</v>
      </c>
    </row>
    <row r="74" spans="1:21" s="19" customFormat="1" ht="12.75" x14ac:dyDescent="0.2">
      <c r="A74" s="1">
        <v>68</v>
      </c>
      <c r="B74" s="2" t="s">
        <v>55</v>
      </c>
      <c r="C74" s="2" t="s">
        <v>172</v>
      </c>
      <c r="D74" s="4" t="s">
        <v>125</v>
      </c>
      <c r="E74" s="4" t="s">
        <v>271</v>
      </c>
      <c r="F74" s="3" t="s">
        <v>240</v>
      </c>
      <c r="G74" s="20">
        <v>85000</v>
      </c>
      <c r="H74" s="20">
        <v>8279.5300000000007</v>
      </c>
      <c r="I74" s="20">
        <v>115</v>
      </c>
      <c r="J74" s="20">
        <f t="shared" si="12"/>
        <v>2439.5</v>
      </c>
      <c r="K74" s="21">
        <f t="shared" si="10"/>
        <v>2584</v>
      </c>
      <c r="L74" s="20">
        <v>714.95</v>
      </c>
      <c r="M74" s="22">
        <v>1190.1199999999999</v>
      </c>
      <c r="N74" s="20">
        <v>0</v>
      </c>
      <c r="O74" s="20">
        <v>6992.41</v>
      </c>
      <c r="P74" s="20">
        <v>0</v>
      </c>
      <c r="Q74" s="20">
        <f t="shared" si="11"/>
        <v>22315.510000000002</v>
      </c>
      <c r="R74" s="20">
        <f t="shared" si="8"/>
        <v>62684.49</v>
      </c>
    </row>
    <row r="75" spans="1:21" s="19" customFormat="1" x14ac:dyDescent="0.25">
      <c r="A75" s="5">
        <v>69</v>
      </c>
      <c r="B75" s="2" t="s">
        <v>200</v>
      </c>
      <c r="C75" s="2" t="s">
        <v>264</v>
      </c>
      <c r="D75" s="4" t="s">
        <v>126</v>
      </c>
      <c r="E75" s="4" t="s">
        <v>271</v>
      </c>
      <c r="F75" s="3" t="s">
        <v>240</v>
      </c>
      <c r="G75" s="23">
        <v>55000</v>
      </c>
      <c r="H75" s="20">
        <v>2559.6799999999998</v>
      </c>
      <c r="I75" s="20">
        <v>75</v>
      </c>
      <c r="J75" s="20">
        <f t="shared" si="12"/>
        <v>1578.5</v>
      </c>
      <c r="K75" s="20">
        <f t="shared" si="10"/>
        <v>1672</v>
      </c>
      <c r="L75" s="20">
        <v>0</v>
      </c>
      <c r="M75" s="20">
        <v>0</v>
      </c>
      <c r="N75" s="20">
        <v>0</v>
      </c>
      <c r="O75" s="20">
        <v>7534.6</v>
      </c>
      <c r="P75" s="20">
        <v>0</v>
      </c>
      <c r="Q75" s="20">
        <f t="shared" si="11"/>
        <v>13419.78</v>
      </c>
      <c r="R75" s="20">
        <f t="shared" si="8"/>
        <v>41580.22</v>
      </c>
      <c r="S75" s="6"/>
      <c r="T75" s="6"/>
    </row>
    <row r="76" spans="1:21" s="19" customFormat="1" ht="12.75" x14ac:dyDescent="0.2">
      <c r="A76" s="1">
        <v>70</v>
      </c>
      <c r="B76" s="2" t="s">
        <v>139</v>
      </c>
      <c r="C76" s="2" t="s">
        <v>260</v>
      </c>
      <c r="D76" s="4" t="s">
        <v>126</v>
      </c>
      <c r="E76" s="4" t="s">
        <v>292</v>
      </c>
      <c r="F76" s="3" t="s">
        <v>239</v>
      </c>
      <c r="G76" s="23">
        <v>125000</v>
      </c>
      <c r="H76" s="20">
        <v>17986.060000000001</v>
      </c>
      <c r="I76" s="20">
        <v>75</v>
      </c>
      <c r="J76" s="20">
        <f t="shared" si="12"/>
        <v>3587.5</v>
      </c>
      <c r="K76" s="20">
        <f t="shared" si="10"/>
        <v>3800</v>
      </c>
      <c r="L76" s="20">
        <v>714.95</v>
      </c>
      <c r="M76" s="20">
        <v>0</v>
      </c>
      <c r="N76" s="20">
        <v>0</v>
      </c>
      <c r="O76" s="20">
        <v>0</v>
      </c>
      <c r="P76" s="20">
        <v>0</v>
      </c>
      <c r="Q76" s="20">
        <f t="shared" si="11"/>
        <v>26163.510000000002</v>
      </c>
      <c r="R76" s="20">
        <f t="shared" si="8"/>
        <v>98836.489999999991</v>
      </c>
    </row>
    <row r="77" spans="1:21" s="19" customFormat="1" ht="12.75" x14ac:dyDescent="0.2">
      <c r="A77" s="5">
        <v>71</v>
      </c>
      <c r="B77" s="2" t="s">
        <v>39</v>
      </c>
      <c r="C77" s="2" t="s">
        <v>123</v>
      </c>
      <c r="D77" s="4" t="s">
        <v>125</v>
      </c>
      <c r="E77" s="4" t="s">
        <v>292</v>
      </c>
      <c r="F77" s="3" t="s">
        <v>240</v>
      </c>
      <c r="G77" s="20">
        <v>85000</v>
      </c>
      <c r="H77" s="20">
        <v>8577.06</v>
      </c>
      <c r="I77" s="20">
        <v>95</v>
      </c>
      <c r="J77" s="20">
        <f t="shared" si="12"/>
        <v>2439.5</v>
      </c>
      <c r="K77" s="21">
        <f t="shared" si="10"/>
        <v>2584</v>
      </c>
      <c r="L77" s="20">
        <v>0</v>
      </c>
      <c r="M77" s="20">
        <v>0</v>
      </c>
      <c r="N77" s="20">
        <v>0</v>
      </c>
      <c r="O77" s="20">
        <v>3000</v>
      </c>
      <c r="P77" s="20">
        <v>0</v>
      </c>
      <c r="Q77" s="20">
        <f t="shared" si="11"/>
        <v>16695.559999999998</v>
      </c>
      <c r="R77" s="20">
        <f t="shared" si="8"/>
        <v>68304.44</v>
      </c>
    </row>
    <row r="78" spans="1:21" s="19" customFormat="1" ht="12.75" x14ac:dyDescent="0.2">
      <c r="A78" s="1">
        <v>72</v>
      </c>
      <c r="B78" s="2" t="s">
        <v>154</v>
      </c>
      <c r="C78" s="2" t="s">
        <v>90</v>
      </c>
      <c r="D78" s="4" t="s">
        <v>126</v>
      </c>
      <c r="E78" s="4" t="s">
        <v>292</v>
      </c>
      <c r="F78" s="3" t="s">
        <v>240</v>
      </c>
      <c r="G78" s="20">
        <v>47000</v>
      </c>
      <c r="H78" s="20">
        <v>1430.6</v>
      </c>
      <c r="I78" s="20">
        <v>75</v>
      </c>
      <c r="J78" s="20">
        <f t="shared" si="12"/>
        <v>1348.9</v>
      </c>
      <c r="K78" s="20">
        <f t="shared" si="10"/>
        <v>1428.8</v>
      </c>
      <c r="L78" s="20">
        <v>564.79999999999995</v>
      </c>
      <c r="M78" s="20">
        <v>0</v>
      </c>
      <c r="N78" s="20">
        <v>0</v>
      </c>
      <c r="O78" s="20">
        <v>0</v>
      </c>
      <c r="P78" s="20">
        <v>0</v>
      </c>
      <c r="Q78" s="20">
        <f t="shared" si="11"/>
        <v>4848.1000000000004</v>
      </c>
      <c r="R78" s="20">
        <f t="shared" si="8"/>
        <v>42151.9</v>
      </c>
    </row>
    <row r="79" spans="1:21" s="19" customFormat="1" ht="12.75" x14ac:dyDescent="0.2">
      <c r="A79" s="51"/>
      <c r="B79" s="52"/>
      <c r="C79" s="52"/>
      <c r="D79" s="53"/>
      <c r="E79" s="53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</row>
    <row r="80" spans="1:21" s="18" customFormat="1" ht="12.75" thickBot="1" x14ac:dyDescent="0.25">
      <c r="S80" s="19"/>
      <c r="T80" s="19"/>
      <c r="U80" s="19"/>
    </row>
    <row r="81" spans="1:21" ht="22.5" x14ac:dyDescent="0.3">
      <c r="A81" s="39" t="s">
        <v>0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1:21" ht="20.25" x14ac:dyDescent="0.3">
      <c r="A82" s="42" t="s">
        <v>1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4"/>
    </row>
    <row r="83" spans="1:21" ht="18.75" x14ac:dyDescent="0.3">
      <c r="A83" s="45" t="s">
        <v>2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7"/>
    </row>
    <row r="84" spans="1:21" ht="19.5" thickBot="1" x14ac:dyDescent="0.35">
      <c r="A84" s="36" t="str">
        <f>+A5</f>
        <v>NOVIEMBRE 2021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8"/>
    </row>
    <row r="85" spans="1:21" s="18" customFormat="1" ht="22.5" thickBot="1" x14ac:dyDescent="0.25">
      <c r="A85" s="11" t="s">
        <v>83</v>
      </c>
      <c r="B85" s="12" t="s">
        <v>3</v>
      </c>
      <c r="C85" s="12" t="s">
        <v>4</v>
      </c>
      <c r="D85" s="11" t="s">
        <v>99</v>
      </c>
      <c r="E85" s="13" t="s">
        <v>100</v>
      </c>
      <c r="F85" s="14" t="s">
        <v>238</v>
      </c>
      <c r="G85" s="33" t="s">
        <v>225</v>
      </c>
      <c r="H85" s="33" t="s">
        <v>226</v>
      </c>
      <c r="I85" s="33" t="s">
        <v>227</v>
      </c>
      <c r="J85" s="33" t="s">
        <v>228</v>
      </c>
      <c r="K85" s="33" t="s">
        <v>229</v>
      </c>
      <c r="L85" s="33" t="s">
        <v>230</v>
      </c>
      <c r="M85" s="33" t="s">
        <v>231</v>
      </c>
      <c r="N85" s="34" t="s">
        <v>232</v>
      </c>
      <c r="O85" s="35" t="s">
        <v>233</v>
      </c>
      <c r="P85" s="33" t="s">
        <v>234</v>
      </c>
      <c r="Q85" s="33" t="s">
        <v>236</v>
      </c>
      <c r="R85" s="33" t="s">
        <v>235</v>
      </c>
    </row>
    <row r="86" spans="1:21" s="19" customFormat="1" ht="12.75" x14ac:dyDescent="0.2">
      <c r="A86" s="5">
        <v>73</v>
      </c>
      <c r="B86" s="2" t="s">
        <v>121</v>
      </c>
      <c r="C86" s="2" t="s">
        <v>90</v>
      </c>
      <c r="D86" s="4" t="s">
        <v>126</v>
      </c>
      <c r="E86" s="4" t="s">
        <v>292</v>
      </c>
      <c r="F86" s="3" t="s">
        <v>240</v>
      </c>
      <c r="G86" s="23">
        <v>55000</v>
      </c>
      <c r="H86" s="20">
        <v>2559.6799999999998</v>
      </c>
      <c r="I86" s="20">
        <v>75</v>
      </c>
      <c r="J86" s="20">
        <f t="shared" ref="J86:J117" si="13">+G86*2.87%</f>
        <v>1578.5</v>
      </c>
      <c r="K86" s="21">
        <f t="shared" ref="K86:K117" si="14">+G86*3.04%</f>
        <v>1672</v>
      </c>
      <c r="L86" s="20">
        <v>0</v>
      </c>
      <c r="M86" s="20">
        <v>0</v>
      </c>
      <c r="N86" s="20">
        <v>0</v>
      </c>
      <c r="O86" s="20">
        <v>0</v>
      </c>
      <c r="P86" s="20">
        <v>0</v>
      </c>
      <c r="Q86" s="20">
        <f t="shared" ref="Q86:Q117" si="15">+H86+I86+J86+K86+L86+M86+N86+O86</f>
        <v>5885.18</v>
      </c>
      <c r="R86" s="20">
        <f t="shared" ref="R86:R117" si="16">SUM(G86+P86-Q86)</f>
        <v>49114.82</v>
      </c>
    </row>
    <row r="87" spans="1:21" s="19" customFormat="1" ht="12.75" x14ac:dyDescent="0.2">
      <c r="A87" s="1">
        <v>74</v>
      </c>
      <c r="B87" s="2" t="s">
        <v>158</v>
      </c>
      <c r="C87" s="2" t="s">
        <v>165</v>
      </c>
      <c r="D87" s="4" t="s">
        <v>126</v>
      </c>
      <c r="E87" s="4" t="s">
        <v>115</v>
      </c>
      <c r="F87" s="3" t="s">
        <v>239</v>
      </c>
      <c r="G87" s="23">
        <v>75000</v>
      </c>
      <c r="H87" s="20">
        <v>6309.35</v>
      </c>
      <c r="I87" s="20">
        <v>75</v>
      </c>
      <c r="J87" s="20">
        <f t="shared" si="13"/>
        <v>2152.5</v>
      </c>
      <c r="K87" s="20">
        <f t="shared" si="14"/>
        <v>2280</v>
      </c>
      <c r="L87" s="20">
        <v>564.79999999999995</v>
      </c>
      <c r="M87" s="20">
        <v>0</v>
      </c>
      <c r="N87" s="20">
        <v>0</v>
      </c>
      <c r="O87" s="20">
        <v>0</v>
      </c>
      <c r="P87" s="20">
        <v>0</v>
      </c>
      <c r="Q87" s="20">
        <f t="shared" si="15"/>
        <v>11381.65</v>
      </c>
      <c r="R87" s="20">
        <f t="shared" si="16"/>
        <v>63618.35</v>
      </c>
    </row>
    <row r="88" spans="1:21" s="18" customFormat="1" ht="12.75" x14ac:dyDescent="0.2">
      <c r="A88" s="5">
        <v>75</v>
      </c>
      <c r="B88" s="2" t="s">
        <v>176</v>
      </c>
      <c r="C88" s="2" t="s">
        <v>165</v>
      </c>
      <c r="D88" s="4" t="s">
        <v>126</v>
      </c>
      <c r="E88" s="4" t="s">
        <v>115</v>
      </c>
      <c r="F88" s="3" t="s">
        <v>240</v>
      </c>
      <c r="G88" s="23">
        <v>65000</v>
      </c>
      <c r="H88" s="20">
        <v>4427.55</v>
      </c>
      <c r="I88" s="20">
        <v>75</v>
      </c>
      <c r="J88" s="20">
        <f t="shared" si="13"/>
        <v>1865.5</v>
      </c>
      <c r="K88" s="20">
        <f t="shared" si="14"/>
        <v>1976</v>
      </c>
      <c r="L88" s="20">
        <v>1694.39</v>
      </c>
      <c r="M88" s="20">
        <v>0</v>
      </c>
      <c r="N88" s="20">
        <v>0</v>
      </c>
      <c r="O88" s="20">
        <v>0</v>
      </c>
      <c r="P88" s="20">
        <v>0</v>
      </c>
      <c r="Q88" s="20">
        <f t="shared" si="15"/>
        <v>10038.439999999999</v>
      </c>
      <c r="R88" s="20">
        <f t="shared" si="16"/>
        <v>54961.56</v>
      </c>
    </row>
    <row r="89" spans="1:21" s="18" customFormat="1" ht="12.75" x14ac:dyDescent="0.2">
      <c r="A89" s="5">
        <v>76</v>
      </c>
      <c r="B89" s="2" t="s">
        <v>188</v>
      </c>
      <c r="C89" s="2" t="s">
        <v>127</v>
      </c>
      <c r="D89" s="4" t="s">
        <v>126</v>
      </c>
      <c r="E89" s="4" t="s">
        <v>115</v>
      </c>
      <c r="F89" s="3" t="s">
        <v>239</v>
      </c>
      <c r="G89" s="23">
        <v>65000</v>
      </c>
      <c r="H89" s="20">
        <v>4427.55</v>
      </c>
      <c r="I89" s="20">
        <v>75</v>
      </c>
      <c r="J89" s="20">
        <f t="shared" si="13"/>
        <v>1865.5</v>
      </c>
      <c r="K89" s="20">
        <f t="shared" si="14"/>
        <v>1976</v>
      </c>
      <c r="L89" s="20">
        <v>0</v>
      </c>
      <c r="M89" s="20">
        <v>0</v>
      </c>
      <c r="N89" s="20">
        <v>0</v>
      </c>
      <c r="O89" s="20">
        <v>0</v>
      </c>
      <c r="P89" s="20">
        <v>0</v>
      </c>
      <c r="Q89" s="20">
        <f t="shared" si="15"/>
        <v>8344.0499999999993</v>
      </c>
      <c r="R89" s="20">
        <f t="shared" si="16"/>
        <v>56655.95</v>
      </c>
      <c r="S89" s="19"/>
      <c r="T89" s="19"/>
      <c r="U89" s="19"/>
    </row>
    <row r="90" spans="1:21" s="19" customFormat="1" ht="12.75" x14ac:dyDescent="0.2">
      <c r="A90" s="5">
        <v>77</v>
      </c>
      <c r="B90" s="2" t="s">
        <v>209</v>
      </c>
      <c r="C90" s="2" t="s">
        <v>210</v>
      </c>
      <c r="D90" s="4" t="s">
        <v>126</v>
      </c>
      <c r="E90" s="4" t="s">
        <v>115</v>
      </c>
      <c r="F90" s="3" t="s">
        <v>239</v>
      </c>
      <c r="G90" s="23">
        <v>40000</v>
      </c>
      <c r="H90" s="20">
        <v>442.65</v>
      </c>
      <c r="I90" s="20">
        <v>75</v>
      </c>
      <c r="J90" s="20">
        <f t="shared" si="13"/>
        <v>1148</v>
      </c>
      <c r="K90" s="20">
        <f t="shared" si="14"/>
        <v>1216</v>
      </c>
      <c r="L90" s="20">
        <v>357.47</v>
      </c>
      <c r="M90" s="20">
        <v>0</v>
      </c>
      <c r="N90" s="20">
        <v>0</v>
      </c>
      <c r="O90" s="20">
        <v>0</v>
      </c>
      <c r="P90" s="20">
        <v>0</v>
      </c>
      <c r="Q90" s="20">
        <f t="shared" si="15"/>
        <v>3239.12</v>
      </c>
      <c r="R90" s="20">
        <f t="shared" si="16"/>
        <v>36760.879999999997</v>
      </c>
    </row>
    <row r="91" spans="1:21" s="18" customFormat="1" ht="12.75" x14ac:dyDescent="0.2">
      <c r="A91" s="5">
        <v>78</v>
      </c>
      <c r="B91" s="2" t="s">
        <v>279</v>
      </c>
      <c r="C91" s="2" t="s">
        <v>210</v>
      </c>
      <c r="D91" s="4" t="s">
        <v>126</v>
      </c>
      <c r="E91" s="4" t="s">
        <v>115</v>
      </c>
      <c r="F91" s="3" t="s">
        <v>239</v>
      </c>
      <c r="G91" s="23">
        <v>30000</v>
      </c>
      <c r="H91" s="20">
        <v>0</v>
      </c>
      <c r="I91" s="20">
        <v>75</v>
      </c>
      <c r="J91" s="20">
        <f t="shared" si="13"/>
        <v>861</v>
      </c>
      <c r="K91" s="20">
        <f t="shared" si="14"/>
        <v>912</v>
      </c>
      <c r="L91" s="20">
        <v>0</v>
      </c>
      <c r="M91" s="20">
        <v>0</v>
      </c>
      <c r="N91" s="20">
        <v>0</v>
      </c>
      <c r="O91" s="20">
        <v>7000</v>
      </c>
      <c r="P91" s="20">
        <v>0</v>
      </c>
      <c r="Q91" s="20">
        <f t="shared" si="15"/>
        <v>8848</v>
      </c>
      <c r="R91" s="20">
        <f t="shared" si="16"/>
        <v>21152</v>
      </c>
      <c r="S91" s="19"/>
      <c r="T91" s="19"/>
      <c r="U91" s="19"/>
    </row>
    <row r="92" spans="1:21" s="18" customFormat="1" ht="12.75" x14ac:dyDescent="0.2">
      <c r="A92" s="5">
        <v>79</v>
      </c>
      <c r="B92" s="2" t="s">
        <v>15</v>
      </c>
      <c r="C92" s="2" t="s">
        <v>244</v>
      </c>
      <c r="D92" s="4" t="s">
        <v>125</v>
      </c>
      <c r="E92" s="4" t="s">
        <v>112</v>
      </c>
      <c r="F92" s="3" t="s">
        <v>239</v>
      </c>
      <c r="G92" s="20">
        <v>125000</v>
      </c>
      <c r="H92" s="20">
        <v>17986.060000000001</v>
      </c>
      <c r="I92" s="20">
        <v>75</v>
      </c>
      <c r="J92" s="20">
        <f t="shared" si="13"/>
        <v>3587.5</v>
      </c>
      <c r="K92" s="21">
        <f t="shared" si="14"/>
        <v>3800</v>
      </c>
      <c r="L92" s="20">
        <v>4311.04</v>
      </c>
      <c r="M92" s="20">
        <v>0</v>
      </c>
      <c r="N92" s="22">
        <v>0</v>
      </c>
      <c r="O92" s="20">
        <v>15653.34</v>
      </c>
      <c r="P92" s="20">
        <v>0</v>
      </c>
      <c r="Q92" s="20">
        <f t="shared" si="15"/>
        <v>45412.94</v>
      </c>
      <c r="R92" s="20">
        <f t="shared" si="16"/>
        <v>79587.06</v>
      </c>
      <c r="S92" s="19"/>
      <c r="T92" s="19"/>
      <c r="U92" s="19"/>
    </row>
    <row r="93" spans="1:21" s="18" customFormat="1" ht="12.75" x14ac:dyDescent="0.2">
      <c r="A93" s="5">
        <v>80</v>
      </c>
      <c r="B93" s="2" t="s">
        <v>33</v>
      </c>
      <c r="C93" s="2" t="s">
        <v>34</v>
      </c>
      <c r="D93" s="4" t="s">
        <v>125</v>
      </c>
      <c r="E93" s="4" t="s">
        <v>112</v>
      </c>
      <c r="F93" s="3" t="s">
        <v>240</v>
      </c>
      <c r="G93" s="20">
        <v>85000</v>
      </c>
      <c r="H93" s="20">
        <v>8577.06</v>
      </c>
      <c r="I93" s="20">
        <v>95</v>
      </c>
      <c r="J93" s="20">
        <f t="shared" si="13"/>
        <v>2439.5</v>
      </c>
      <c r="K93" s="21">
        <f t="shared" si="14"/>
        <v>2584</v>
      </c>
      <c r="L93" s="20">
        <v>922.27</v>
      </c>
      <c r="M93" s="20">
        <v>0</v>
      </c>
      <c r="N93" s="20">
        <v>0</v>
      </c>
      <c r="O93" s="20">
        <v>3000</v>
      </c>
      <c r="P93" s="20">
        <v>0</v>
      </c>
      <c r="Q93" s="20">
        <f t="shared" si="15"/>
        <v>17617.830000000002</v>
      </c>
      <c r="R93" s="20">
        <f t="shared" si="16"/>
        <v>67382.17</v>
      </c>
      <c r="S93" s="19"/>
      <c r="T93" s="19"/>
      <c r="U93" s="19"/>
    </row>
    <row r="94" spans="1:21" s="18" customFormat="1" ht="12.75" x14ac:dyDescent="0.2">
      <c r="A94" s="5">
        <v>81</v>
      </c>
      <c r="B94" s="2" t="s">
        <v>78</v>
      </c>
      <c r="C94" s="2" t="s">
        <v>124</v>
      </c>
      <c r="D94" s="4" t="s">
        <v>126</v>
      </c>
      <c r="E94" s="4" t="s">
        <v>112</v>
      </c>
      <c r="F94" s="3" t="s">
        <v>239</v>
      </c>
      <c r="G94" s="20">
        <v>85000</v>
      </c>
      <c r="H94" s="20">
        <v>8577.06</v>
      </c>
      <c r="I94" s="20">
        <v>75</v>
      </c>
      <c r="J94" s="20">
        <f t="shared" si="13"/>
        <v>2439.5</v>
      </c>
      <c r="K94" s="21">
        <f t="shared" si="14"/>
        <v>2584</v>
      </c>
      <c r="L94" s="20">
        <v>3330.67</v>
      </c>
      <c r="M94" s="20">
        <v>0</v>
      </c>
      <c r="N94" s="20">
        <v>0</v>
      </c>
      <c r="O94" s="20">
        <v>19038.099999999999</v>
      </c>
      <c r="P94" s="20">
        <v>0</v>
      </c>
      <c r="Q94" s="20">
        <f t="shared" si="15"/>
        <v>36044.33</v>
      </c>
      <c r="R94" s="20">
        <f t="shared" si="16"/>
        <v>48955.67</v>
      </c>
      <c r="S94" s="19"/>
      <c r="T94" s="19"/>
      <c r="U94" s="19"/>
    </row>
    <row r="95" spans="1:21" s="18" customFormat="1" ht="12.75" x14ac:dyDescent="0.2">
      <c r="A95" s="5">
        <v>82</v>
      </c>
      <c r="B95" s="2" t="s">
        <v>92</v>
      </c>
      <c r="C95" s="2" t="s">
        <v>51</v>
      </c>
      <c r="D95" s="4" t="s">
        <v>126</v>
      </c>
      <c r="E95" s="4" t="s">
        <v>112</v>
      </c>
      <c r="F95" s="3" t="s">
        <v>240</v>
      </c>
      <c r="G95" s="23">
        <v>55000</v>
      </c>
      <c r="H95" s="20">
        <v>2559.6799999999998</v>
      </c>
      <c r="I95" s="20">
        <v>75</v>
      </c>
      <c r="J95" s="20">
        <f t="shared" si="13"/>
        <v>1578.5</v>
      </c>
      <c r="K95" s="21">
        <f t="shared" si="14"/>
        <v>1672</v>
      </c>
      <c r="L95" s="20">
        <v>0</v>
      </c>
      <c r="M95" s="20">
        <v>0</v>
      </c>
      <c r="N95" s="20">
        <v>0</v>
      </c>
      <c r="O95" s="20">
        <v>10116.52</v>
      </c>
      <c r="P95" s="20">
        <v>0</v>
      </c>
      <c r="Q95" s="20">
        <f t="shared" si="15"/>
        <v>16001.7</v>
      </c>
      <c r="R95" s="20">
        <f t="shared" si="16"/>
        <v>38998.300000000003</v>
      </c>
      <c r="S95" s="19"/>
      <c r="T95" s="19"/>
      <c r="U95" s="19"/>
    </row>
    <row r="96" spans="1:21" s="18" customFormat="1" ht="12.75" x14ac:dyDescent="0.2">
      <c r="A96" s="5">
        <v>83</v>
      </c>
      <c r="B96" s="2" t="s">
        <v>202</v>
      </c>
      <c r="C96" s="2" t="s">
        <v>265</v>
      </c>
      <c r="D96" s="4" t="s">
        <v>126</v>
      </c>
      <c r="E96" s="4" t="s">
        <v>111</v>
      </c>
      <c r="F96" s="3" t="s">
        <v>240</v>
      </c>
      <c r="G96" s="23">
        <v>125000</v>
      </c>
      <c r="H96" s="20">
        <v>17986.060000000001</v>
      </c>
      <c r="I96" s="20">
        <v>75</v>
      </c>
      <c r="J96" s="20">
        <f t="shared" si="13"/>
        <v>3587.5</v>
      </c>
      <c r="K96" s="20">
        <f t="shared" si="14"/>
        <v>3800</v>
      </c>
      <c r="L96" s="20">
        <v>357.47</v>
      </c>
      <c r="M96" s="20">
        <v>0</v>
      </c>
      <c r="N96" s="20">
        <v>0</v>
      </c>
      <c r="O96" s="20">
        <v>0</v>
      </c>
      <c r="P96" s="20">
        <v>0</v>
      </c>
      <c r="Q96" s="20">
        <f t="shared" si="15"/>
        <v>25806.030000000002</v>
      </c>
      <c r="R96" s="20">
        <f t="shared" si="16"/>
        <v>99193.97</v>
      </c>
      <c r="S96" s="19"/>
      <c r="T96" s="19"/>
      <c r="U96" s="19"/>
    </row>
    <row r="97" spans="1:21" s="18" customFormat="1" ht="12.75" x14ac:dyDescent="0.2">
      <c r="A97" s="5">
        <v>84</v>
      </c>
      <c r="B97" s="2" t="s">
        <v>14</v>
      </c>
      <c r="C97" s="2" t="s">
        <v>79</v>
      </c>
      <c r="D97" s="4" t="s">
        <v>125</v>
      </c>
      <c r="E97" s="4" t="s">
        <v>111</v>
      </c>
      <c r="F97" s="3" t="s">
        <v>239</v>
      </c>
      <c r="G97" s="20">
        <v>108592</v>
      </c>
      <c r="H97" s="20">
        <v>14126.49</v>
      </c>
      <c r="I97" s="20">
        <v>75</v>
      </c>
      <c r="J97" s="20">
        <f t="shared" si="13"/>
        <v>3116.5904</v>
      </c>
      <c r="K97" s="21">
        <f t="shared" si="14"/>
        <v>3301.1968000000002</v>
      </c>
      <c r="L97" s="20">
        <v>10666.44</v>
      </c>
      <c r="M97" s="20">
        <v>0</v>
      </c>
      <c r="N97" s="20">
        <v>0</v>
      </c>
      <c r="O97" s="20">
        <v>7498.86</v>
      </c>
      <c r="P97" s="20">
        <v>0</v>
      </c>
      <c r="Q97" s="20">
        <f t="shared" si="15"/>
        <v>38784.5772</v>
      </c>
      <c r="R97" s="20">
        <f t="shared" si="16"/>
        <v>69807.4228</v>
      </c>
      <c r="S97" s="19"/>
      <c r="T97" s="19"/>
      <c r="U97" s="19"/>
    </row>
    <row r="98" spans="1:21" s="18" customFormat="1" ht="12.75" x14ac:dyDescent="0.2">
      <c r="A98" s="5">
        <v>85</v>
      </c>
      <c r="B98" s="2" t="s">
        <v>141</v>
      </c>
      <c r="C98" s="2" t="s">
        <v>161</v>
      </c>
      <c r="D98" s="4" t="s">
        <v>126</v>
      </c>
      <c r="E98" s="4" t="s">
        <v>111</v>
      </c>
      <c r="F98" s="3" t="s">
        <v>240</v>
      </c>
      <c r="G98" s="23">
        <v>73000</v>
      </c>
      <c r="H98" s="20">
        <v>5932.99</v>
      </c>
      <c r="I98" s="20">
        <v>75</v>
      </c>
      <c r="J98" s="20">
        <f t="shared" si="13"/>
        <v>2095.1</v>
      </c>
      <c r="K98" s="20">
        <f t="shared" si="14"/>
        <v>2219.1999999999998</v>
      </c>
      <c r="L98" s="20">
        <v>564.79999999999995</v>
      </c>
      <c r="M98" s="20">
        <v>0</v>
      </c>
      <c r="N98" s="20">
        <v>0</v>
      </c>
      <c r="O98" s="20">
        <v>0</v>
      </c>
      <c r="P98" s="20">
        <v>0</v>
      </c>
      <c r="Q98" s="20">
        <f t="shared" si="15"/>
        <v>10887.09</v>
      </c>
      <c r="R98" s="20">
        <f t="shared" si="16"/>
        <v>62112.91</v>
      </c>
      <c r="S98" s="19"/>
      <c r="T98" s="19"/>
      <c r="U98" s="19"/>
    </row>
    <row r="99" spans="1:21" s="18" customFormat="1" ht="12.75" x14ac:dyDescent="0.2">
      <c r="A99" s="5">
        <v>86</v>
      </c>
      <c r="B99" s="2" t="s">
        <v>56</v>
      </c>
      <c r="C99" s="2" t="s">
        <v>305</v>
      </c>
      <c r="D99" s="4" t="s">
        <v>125</v>
      </c>
      <c r="E99" s="4" t="s">
        <v>114</v>
      </c>
      <c r="F99" s="3" t="s">
        <v>239</v>
      </c>
      <c r="G99" s="20">
        <v>80000</v>
      </c>
      <c r="H99" s="20">
        <v>7400.94</v>
      </c>
      <c r="I99" s="20">
        <v>135</v>
      </c>
      <c r="J99" s="20">
        <f t="shared" si="13"/>
        <v>2296</v>
      </c>
      <c r="K99" s="21">
        <f t="shared" si="14"/>
        <v>2432</v>
      </c>
      <c r="L99" s="20">
        <v>0</v>
      </c>
      <c r="M99" s="20">
        <v>0</v>
      </c>
      <c r="N99" s="20">
        <v>0</v>
      </c>
      <c r="O99" s="20">
        <v>1000</v>
      </c>
      <c r="P99" s="20">
        <v>0</v>
      </c>
      <c r="Q99" s="20">
        <f t="shared" si="15"/>
        <v>13263.939999999999</v>
      </c>
      <c r="R99" s="20">
        <f t="shared" si="16"/>
        <v>66736.06</v>
      </c>
      <c r="S99" s="19"/>
      <c r="T99" s="19"/>
      <c r="U99" s="19"/>
    </row>
    <row r="100" spans="1:21" s="19" customFormat="1" ht="12.75" x14ac:dyDescent="0.2">
      <c r="A100" s="5">
        <v>87</v>
      </c>
      <c r="B100" s="2" t="s">
        <v>207</v>
      </c>
      <c r="C100" s="2" t="s">
        <v>130</v>
      </c>
      <c r="D100" s="4" t="s">
        <v>126</v>
      </c>
      <c r="E100" s="4" t="s">
        <v>111</v>
      </c>
      <c r="F100" s="3" t="s">
        <v>240</v>
      </c>
      <c r="G100" s="23">
        <v>60000</v>
      </c>
      <c r="H100" s="20">
        <v>3486.65</v>
      </c>
      <c r="I100" s="20">
        <v>75</v>
      </c>
      <c r="J100" s="20">
        <f t="shared" si="13"/>
        <v>1722</v>
      </c>
      <c r="K100" s="20">
        <f t="shared" si="14"/>
        <v>1824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20">
        <f t="shared" si="15"/>
        <v>7107.65</v>
      </c>
      <c r="R100" s="20">
        <f t="shared" si="16"/>
        <v>52892.35</v>
      </c>
      <c r="S100" s="26"/>
    </row>
    <row r="101" spans="1:21" s="19" customFormat="1" ht="12.75" x14ac:dyDescent="0.2">
      <c r="A101" s="5">
        <v>88</v>
      </c>
      <c r="B101" s="2" t="s">
        <v>208</v>
      </c>
      <c r="C101" s="2" t="s">
        <v>130</v>
      </c>
      <c r="D101" s="4" t="s">
        <v>126</v>
      </c>
      <c r="E101" s="4" t="s">
        <v>111</v>
      </c>
      <c r="F101" s="3" t="s">
        <v>240</v>
      </c>
      <c r="G101" s="23">
        <v>60000</v>
      </c>
      <c r="H101" s="20">
        <v>3486.65</v>
      </c>
      <c r="I101" s="20">
        <v>75</v>
      </c>
      <c r="J101" s="20">
        <f t="shared" si="13"/>
        <v>1722</v>
      </c>
      <c r="K101" s="20">
        <f t="shared" si="14"/>
        <v>1824</v>
      </c>
      <c r="L101" s="20">
        <v>1487.06</v>
      </c>
      <c r="M101" s="20">
        <v>0</v>
      </c>
      <c r="N101" s="20">
        <v>0</v>
      </c>
      <c r="O101" s="20">
        <v>0</v>
      </c>
      <c r="P101" s="20">
        <v>0</v>
      </c>
      <c r="Q101" s="20">
        <f t="shared" si="15"/>
        <v>8594.7099999999991</v>
      </c>
      <c r="R101" s="20">
        <f t="shared" si="16"/>
        <v>51405.29</v>
      </c>
    </row>
    <row r="102" spans="1:21" s="19" customFormat="1" ht="12.75" x14ac:dyDescent="0.2">
      <c r="A102" s="5">
        <v>89</v>
      </c>
      <c r="B102" s="2" t="s">
        <v>118</v>
      </c>
      <c r="C102" s="2" t="s">
        <v>305</v>
      </c>
      <c r="D102" s="4" t="s">
        <v>126</v>
      </c>
      <c r="E102" s="4" t="s">
        <v>111</v>
      </c>
      <c r="F102" s="3" t="s">
        <v>239</v>
      </c>
      <c r="G102" s="23">
        <v>60000</v>
      </c>
      <c r="H102" s="20">
        <v>3486.65</v>
      </c>
      <c r="I102" s="20">
        <v>75</v>
      </c>
      <c r="J102" s="20">
        <f t="shared" si="13"/>
        <v>1722</v>
      </c>
      <c r="K102" s="21">
        <f t="shared" si="14"/>
        <v>1824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20">
        <f t="shared" si="15"/>
        <v>7107.65</v>
      </c>
      <c r="R102" s="20">
        <f t="shared" si="16"/>
        <v>52892.35</v>
      </c>
    </row>
    <row r="103" spans="1:21" s="19" customFormat="1" ht="12.75" x14ac:dyDescent="0.2">
      <c r="A103" s="5">
        <v>90</v>
      </c>
      <c r="B103" s="2" t="s">
        <v>132</v>
      </c>
      <c r="C103" s="2" t="s">
        <v>305</v>
      </c>
      <c r="D103" s="4" t="s">
        <v>126</v>
      </c>
      <c r="E103" s="4" t="s">
        <v>111</v>
      </c>
      <c r="F103" s="3" t="s">
        <v>239</v>
      </c>
      <c r="G103" s="23">
        <v>60000</v>
      </c>
      <c r="H103" s="20">
        <v>3486.65</v>
      </c>
      <c r="I103" s="20">
        <v>75</v>
      </c>
      <c r="J103" s="20">
        <f t="shared" si="13"/>
        <v>1722</v>
      </c>
      <c r="K103" s="21">
        <f t="shared" si="14"/>
        <v>1824</v>
      </c>
      <c r="L103" s="20">
        <v>1129.5899999999999</v>
      </c>
      <c r="M103" s="20">
        <v>0</v>
      </c>
      <c r="N103" s="20">
        <v>0</v>
      </c>
      <c r="O103" s="20">
        <v>5604.46</v>
      </c>
      <c r="P103" s="20">
        <v>0</v>
      </c>
      <c r="Q103" s="20">
        <f t="shared" si="15"/>
        <v>13841.7</v>
      </c>
      <c r="R103" s="20">
        <f t="shared" si="16"/>
        <v>46158.3</v>
      </c>
    </row>
    <row r="104" spans="1:21" s="19" customFormat="1" ht="12.75" x14ac:dyDescent="0.2">
      <c r="A104" s="5">
        <v>91</v>
      </c>
      <c r="B104" s="2" t="s">
        <v>191</v>
      </c>
      <c r="C104" s="2" t="s">
        <v>130</v>
      </c>
      <c r="D104" s="4" t="s">
        <v>126</v>
      </c>
      <c r="E104" s="4" t="s">
        <v>111</v>
      </c>
      <c r="F104" s="3" t="s">
        <v>240</v>
      </c>
      <c r="G104" s="23">
        <v>60000</v>
      </c>
      <c r="H104" s="20">
        <v>3486.65</v>
      </c>
      <c r="I104" s="20">
        <v>75</v>
      </c>
      <c r="J104" s="20">
        <f t="shared" si="13"/>
        <v>1722</v>
      </c>
      <c r="K104" s="20">
        <f t="shared" si="14"/>
        <v>1824</v>
      </c>
      <c r="L104" s="20">
        <v>0</v>
      </c>
      <c r="M104" s="20">
        <v>0</v>
      </c>
      <c r="N104" s="20">
        <v>0</v>
      </c>
      <c r="O104" s="20">
        <v>3000</v>
      </c>
      <c r="P104" s="20">
        <v>0</v>
      </c>
      <c r="Q104" s="20">
        <f t="shared" si="15"/>
        <v>10107.65</v>
      </c>
      <c r="R104" s="20">
        <f t="shared" si="16"/>
        <v>49892.35</v>
      </c>
    </row>
    <row r="105" spans="1:21" s="19" customFormat="1" ht="12.75" x14ac:dyDescent="0.2">
      <c r="A105" s="5">
        <v>92</v>
      </c>
      <c r="B105" s="2" t="s">
        <v>46</v>
      </c>
      <c r="C105" s="2" t="s">
        <v>264</v>
      </c>
      <c r="D105" s="4" t="s">
        <v>125</v>
      </c>
      <c r="E105" s="4" t="s">
        <v>111</v>
      </c>
      <c r="F105" s="3" t="s">
        <v>240</v>
      </c>
      <c r="G105" s="20">
        <v>55000</v>
      </c>
      <c r="H105" s="20">
        <v>2381.16</v>
      </c>
      <c r="I105" s="20">
        <v>115</v>
      </c>
      <c r="J105" s="20">
        <f t="shared" si="13"/>
        <v>1578.5</v>
      </c>
      <c r="K105" s="21">
        <f t="shared" si="14"/>
        <v>1672</v>
      </c>
      <c r="L105" s="20">
        <v>1429.89</v>
      </c>
      <c r="M105" s="22">
        <v>1190.1199999999999</v>
      </c>
      <c r="N105" s="20">
        <v>0</v>
      </c>
      <c r="O105" s="20">
        <v>1000</v>
      </c>
      <c r="P105" s="20">
        <v>0</v>
      </c>
      <c r="Q105" s="20">
        <f t="shared" si="15"/>
        <v>9366.67</v>
      </c>
      <c r="R105" s="20">
        <f t="shared" si="16"/>
        <v>45633.33</v>
      </c>
    </row>
    <row r="106" spans="1:21" s="19" customFormat="1" ht="12.75" x14ac:dyDescent="0.2">
      <c r="A106" s="5">
        <v>93</v>
      </c>
      <c r="B106" s="2" t="s">
        <v>96</v>
      </c>
      <c r="C106" s="2" t="s">
        <v>10</v>
      </c>
      <c r="D106" s="4" t="s">
        <v>125</v>
      </c>
      <c r="E106" s="4" t="s">
        <v>111</v>
      </c>
      <c r="F106" s="3" t="s">
        <v>240</v>
      </c>
      <c r="G106" s="23">
        <v>95000</v>
      </c>
      <c r="H106" s="20">
        <v>10929.31</v>
      </c>
      <c r="I106" s="20">
        <v>75</v>
      </c>
      <c r="J106" s="20">
        <f t="shared" si="13"/>
        <v>2726.5</v>
      </c>
      <c r="K106" s="21">
        <f t="shared" si="14"/>
        <v>2888</v>
      </c>
      <c r="L106" s="20">
        <v>2974.13</v>
      </c>
      <c r="M106" s="20">
        <v>0</v>
      </c>
      <c r="N106" s="20">
        <v>0</v>
      </c>
      <c r="O106" s="20">
        <v>0</v>
      </c>
      <c r="P106" s="20">
        <v>0</v>
      </c>
      <c r="Q106" s="20">
        <f t="shared" si="15"/>
        <v>19592.939999999999</v>
      </c>
      <c r="R106" s="20">
        <f t="shared" si="16"/>
        <v>75407.06</v>
      </c>
    </row>
    <row r="107" spans="1:21" s="18" customFormat="1" ht="12.75" x14ac:dyDescent="0.2">
      <c r="A107" s="5">
        <v>94</v>
      </c>
      <c r="B107" s="2" t="s">
        <v>149</v>
      </c>
      <c r="C107" s="2" t="s">
        <v>162</v>
      </c>
      <c r="D107" s="4" t="s">
        <v>126</v>
      </c>
      <c r="E107" s="4" t="s">
        <v>168</v>
      </c>
      <c r="F107" s="3" t="s">
        <v>239</v>
      </c>
      <c r="G107" s="23">
        <v>85000</v>
      </c>
      <c r="H107" s="20">
        <v>8577.06</v>
      </c>
      <c r="I107" s="20">
        <v>75</v>
      </c>
      <c r="J107" s="20">
        <f t="shared" si="13"/>
        <v>2439.5</v>
      </c>
      <c r="K107" s="20">
        <f t="shared" si="14"/>
        <v>2584</v>
      </c>
      <c r="L107" s="20">
        <v>0</v>
      </c>
      <c r="M107" s="20">
        <v>0</v>
      </c>
      <c r="N107" s="20">
        <v>0</v>
      </c>
      <c r="O107" s="20">
        <v>0</v>
      </c>
      <c r="P107" s="20">
        <v>0</v>
      </c>
      <c r="Q107" s="20">
        <f t="shared" si="15"/>
        <v>13675.56</v>
      </c>
      <c r="R107" s="20">
        <f t="shared" si="16"/>
        <v>71324.44</v>
      </c>
      <c r="S107" s="19"/>
      <c r="T107" s="19"/>
      <c r="U107" s="19"/>
    </row>
    <row r="108" spans="1:21" s="19" customFormat="1" ht="12.75" x14ac:dyDescent="0.2">
      <c r="A108" s="5">
        <v>95</v>
      </c>
      <c r="B108" s="2" t="s">
        <v>192</v>
      </c>
      <c r="C108" s="2" t="s">
        <v>302</v>
      </c>
      <c r="D108" s="4" t="s">
        <v>126</v>
      </c>
      <c r="E108" s="4" t="s">
        <v>168</v>
      </c>
      <c r="F108" s="3" t="s">
        <v>240</v>
      </c>
      <c r="G108" s="23">
        <v>65000</v>
      </c>
      <c r="H108" s="20">
        <v>4427.55</v>
      </c>
      <c r="I108" s="20">
        <v>75</v>
      </c>
      <c r="J108" s="20">
        <f t="shared" si="13"/>
        <v>1865.5</v>
      </c>
      <c r="K108" s="20">
        <f t="shared" si="14"/>
        <v>1976</v>
      </c>
      <c r="L108" s="20">
        <v>0</v>
      </c>
      <c r="M108" s="20">
        <v>0</v>
      </c>
      <c r="N108" s="20">
        <v>0</v>
      </c>
      <c r="O108" s="20">
        <v>6708.8</v>
      </c>
      <c r="P108" s="20">
        <v>0</v>
      </c>
      <c r="Q108" s="20">
        <f t="shared" si="15"/>
        <v>15052.849999999999</v>
      </c>
      <c r="R108" s="20">
        <f t="shared" si="16"/>
        <v>49947.15</v>
      </c>
    </row>
    <row r="109" spans="1:21" s="19" customFormat="1" ht="12.75" x14ac:dyDescent="0.2">
      <c r="A109" s="5">
        <v>96</v>
      </c>
      <c r="B109" s="2" t="s">
        <v>44</v>
      </c>
      <c r="C109" s="2" t="s">
        <v>306</v>
      </c>
      <c r="D109" s="4" t="s">
        <v>125</v>
      </c>
      <c r="E109" s="4" t="s">
        <v>113</v>
      </c>
      <c r="F109" s="3" t="s">
        <v>240</v>
      </c>
      <c r="G109" s="20">
        <v>65000</v>
      </c>
      <c r="H109" s="20">
        <v>4427.55</v>
      </c>
      <c r="I109" s="20">
        <v>75</v>
      </c>
      <c r="J109" s="20">
        <f t="shared" si="13"/>
        <v>1865.5</v>
      </c>
      <c r="K109" s="21">
        <f t="shared" si="14"/>
        <v>1976</v>
      </c>
      <c r="L109" s="20">
        <v>13354.92</v>
      </c>
      <c r="M109" s="20">
        <v>0</v>
      </c>
      <c r="N109" s="20">
        <v>0</v>
      </c>
      <c r="O109" s="20">
        <v>0</v>
      </c>
      <c r="P109" s="20">
        <v>0</v>
      </c>
      <c r="Q109" s="20">
        <f t="shared" si="15"/>
        <v>21698.97</v>
      </c>
      <c r="R109" s="20">
        <f t="shared" si="16"/>
        <v>43301.03</v>
      </c>
    </row>
    <row r="110" spans="1:21" s="19" customFormat="1" ht="12.75" x14ac:dyDescent="0.2">
      <c r="A110" s="5">
        <v>97</v>
      </c>
      <c r="B110" s="2" t="s">
        <v>17</v>
      </c>
      <c r="C110" s="2" t="s">
        <v>306</v>
      </c>
      <c r="D110" s="4" t="s">
        <v>125</v>
      </c>
      <c r="E110" s="4" t="s">
        <v>113</v>
      </c>
      <c r="F110" s="3" t="s">
        <v>239</v>
      </c>
      <c r="G110" s="20">
        <v>65000</v>
      </c>
      <c r="H110" s="20">
        <v>4427.55</v>
      </c>
      <c r="I110" s="20">
        <v>75</v>
      </c>
      <c r="J110" s="20">
        <f t="shared" si="13"/>
        <v>1865.5</v>
      </c>
      <c r="K110" s="21">
        <f t="shared" si="14"/>
        <v>1976</v>
      </c>
      <c r="L110" s="20">
        <v>3689.0699999999997</v>
      </c>
      <c r="M110" s="22">
        <v>0</v>
      </c>
      <c r="N110" s="20">
        <v>0</v>
      </c>
      <c r="O110" s="20">
        <v>18112.740000000002</v>
      </c>
      <c r="P110" s="20">
        <v>0</v>
      </c>
      <c r="Q110" s="20">
        <f t="shared" si="15"/>
        <v>30145.86</v>
      </c>
      <c r="R110" s="20">
        <f t="shared" si="16"/>
        <v>34854.14</v>
      </c>
    </row>
    <row r="111" spans="1:21" s="19" customFormat="1" ht="12.75" x14ac:dyDescent="0.2">
      <c r="A111" s="5">
        <v>98</v>
      </c>
      <c r="B111" s="2" t="s">
        <v>48</v>
      </c>
      <c r="C111" s="2" t="s">
        <v>306</v>
      </c>
      <c r="D111" s="4" t="s">
        <v>125</v>
      </c>
      <c r="E111" s="4" t="s">
        <v>113</v>
      </c>
      <c r="F111" s="3" t="s">
        <v>239</v>
      </c>
      <c r="G111" s="20">
        <v>85000</v>
      </c>
      <c r="H111" s="20">
        <v>8577.06</v>
      </c>
      <c r="I111" s="20">
        <v>95</v>
      </c>
      <c r="J111" s="20">
        <f t="shared" si="13"/>
        <v>2439.5</v>
      </c>
      <c r="K111" s="21">
        <f t="shared" si="14"/>
        <v>2584</v>
      </c>
      <c r="L111" s="20">
        <v>3689.07</v>
      </c>
      <c r="M111" s="20">
        <v>0</v>
      </c>
      <c r="N111" s="20">
        <v>0</v>
      </c>
      <c r="O111" s="20">
        <v>1000</v>
      </c>
      <c r="P111" s="20">
        <v>0</v>
      </c>
      <c r="Q111" s="20">
        <f t="shared" si="15"/>
        <v>18384.63</v>
      </c>
      <c r="R111" s="20">
        <f t="shared" si="16"/>
        <v>66615.37</v>
      </c>
    </row>
    <row r="112" spans="1:21" s="19" customFormat="1" ht="12.75" x14ac:dyDescent="0.2">
      <c r="A112" s="5">
        <v>99</v>
      </c>
      <c r="B112" s="2" t="s">
        <v>153</v>
      </c>
      <c r="C112" s="2" t="s">
        <v>290</v>
      </c>
      <c r="D112" s="4" t="s">
        <v>126</v>
      </c>
      <c r="E112" s="4" t="s">
        <v>135</v>
      </c>
      <c r="F112" s="3" t="s">
        <v>240</v>
      </c>
      <c r="G112" s="23">
        <v>108592</v>
      </c>
      <c r="H112" s="20">
        <v>14126.49</v>
      </c>
      <c r="I112" s="20">
        <v>75</v>
      </c>
      <c r="J112" s="20">
        <f t="shared" si="13"/>
        <v>3116.5904</v>
      </c>
      <c r="K112" s="20">
        <f t="shared" si="14"/>
        <v>3301.1968000000002</v>
      </c>
      <c r="L112" s="20">
        <v>714.95</v>
      </c>
      <c r="M112" s="20">
        <v>0</v>
      </c>
      <c r="N112" s="20">
        <v>0</v>
      </c>
      <c r="O112" s="20">
        <v>0</v>
      </c>
      <c r="P112" s="20">
        <v>0</v>
      </c>
      <c r="Q112" s="20">
        <f t="shared" si="15"/>
        <v>21334.227200000001</v>
      </c>
      <c r="R112" s="20">
        <f t="shared" si="16"/>
        <v>87257.772800000006</v>
      </c>
    </row>
    <row r="113" spans="1:18" s="19" customFormat="1" ht="12.75" x14ac:dyDescent="0.2">
      <c r="A113" s="5">
        <v>100</v>
      </c>
      <c r="B113" s="2" t="s">
        <v>86</v>
      </c>
      <c r="C113" s="2" t="s">
        <v>256</v>
      </c>
      <c r="D113" s="4" t="s">
        <v>126</v>
      </c>
      <c r="E113" s="4" t="s">
        <v>135</v>
      </c>
      <c r="F113" s="3" t="s">
        <v>239</v>
      </c>
      <c r="G113" s="23">
        <v>108592</v>
      </c>
      <c r="H113" s="20">
        <v>14126.49</v>
      </c>
      <c r="I113" s="20">
        <v>75</v>
      </c>
      <c r="J113" s="20">
        <f t="shared" si="13"/>
        <v>3116.5904</v>
      </c>
      <c r="K113" s="21">
        <f t="shared" si="14"/>
        <v>3301.1968000000002</v>
      </c>
      <c r="L113" s="20">
        <v>0</v>
      </c>
      <c r="M113" s="20">
        <v>0</v>
      </c>
      <c r="N113" s="20">
        <v>0</v>
      </c>
      <c r="O113" s="20">
        <v>0</v>
      </c>
      <c r="P113" s="20">
        <v>0</v>
      </c>
      <c r="Q113" s="20">
        <f t="shared" si="15"/>
        <v>20619.2772</v>
      </c>
      <c r="R113" s="20">
        <f t="shared" si="16"/>
        <v>87972.722800000003</v>
      </c>
    </row>
    <row r="114" spans="1:18" s="19" customFormat="1" ht="12.75" x14ac:dyDescent="0.2">
      <c r="A114" s="5">
        <v>101</v>
      </c>
      <c r="B114" s="2" t="s">
        <v>87</v>
      </c>
      <c r="C114" s="2" t="s">
        <v>257</v>
      </c>
      <c r="D114" s="4" t="s">
        <v>126</v>
      </c>
      <c r="E114" s="4" t="s">
        <v>135</v>
      </c>
      <c r="F114" s="3" t="s">
        <v>239</v>
      </c>
      <c r="G114" s="23">
        <v>75000</v>
      </c>
      <c r="H114" s="20">
        <v>6309.35</v>
      </c>
      <c r="I114" s="20">
        <v>75</v>
      </c>
      <c r="J114" s="20">
        <f t="shared" si="13"/>
        <v>2152.5</v>
      </c>
      <c r="K114" s="21">
        <f t="shared" si="14"/>
        <v>2280</v>
      </c>
      <c r="L114" s="20">
        <v>357.47</v>
      </c>
      <c r="M114" s="20">
        <v>0</v>
      </c>
      <c r="N114" s="20">
        <v>0</v>
      </c>
      <c r="O114" s="20">
        <v>0</v>
      </c>
      <c r="P114" s="20">
        <v>0</v>
      </c>
      <c r="Q114" s="20">
        <f t="shared" si="15"/>
        <v>11174.32</v>
      </c>
      <c r="R114" s="20">
        <f t="shared" si="16"/>
        <v>63825.68</v>
      </c>
    </row>
    <row r="115" spans="1:18" s="19" customFormat="1" ht="12.75" x14ac:dyDescent="0.2">
      <c r="A115" s="5">
        <v>102</v>
      </c>
      <c r="B115" s="2" t="s">
        <v>89</v>
      </c>
      <c r="C115" s="2" t="s">
        <v>137</v>
      </c>
      <c r="D115" s="4" t="s">
        <v>126</v>
      </c>
      <c r="E115" s="4" t="s">
        <v>135</v>
      </c>
      <c r="F115" s="3" t="s">
        <v>240</v>
      </c>
      <c r="G115" s="23">
        <v>75000</v>
      </c>
      <c r="H115" s="20">
        <v>6309.35</v>
      </c>
      <c r="I115" s="20">
        <v>75</v>
      </c>
      <c r="J115" s="20">
        <f t="shared" si="13"/>
        <v>2152.5</v>
      </c>
      <c r="K115" s="21">
        <f t="shared" si="14"/>
        <v>2280</v>
      </c>
      <c r="L115" s="20">
        <v>4982.2</v>
      </c>
      <c r="M115" s="20">
        <v>0</v>
      </c>
      <c r="N115" s="20">
        <v>0</v>
      </c>
      <c r="O115" s="20">
        <v>0</v>
      </c>
      <c r="P115" s="20">
        <v>0</v>
      </c>
      <c r="Q115" s="20">
        <f t="shared" si="15"/>
        <v>15799.05</v>
      </c>
      <c r="R115" s="20">
        <f t="shared" si="16"/>
        <v>59200.95</v>
      </c>
    </row>
    <row r="116" spans="1:18" s="19" customFormat="1" ht="12.75" x14ac:dyDescent="0.2">
      <c r="A116" s="5">
        <v>103</v>
      </c>
      <c r="B116" s="2" t="s">
        <v>275</v>
      </c>
      <c r="C116" s="2" t="s">
        <v>276</v>
      </c>
      <c r="D116" s="4" t="s">
        <v>126</v>
      </c>
      <c r="E116" s="4" t="s">
        <v>135</v>
      </c>
      <c r="F116" s="3" t="s">
        <v>239</v>
      </c>
      <c r="G116" s="23">
        <v>60000</v>
      </c>
      <c r="H116" s="20">
        <v>3486.65</v>
      </c>
      <c r="I116" s="20">
        <v>75</v>
      </c>
      <c r="J116" s="20">
        <f t="shared" si="13"/>
        <v>1722</v>
      </c>
      <c r="K116" s="20">
        <f t="shared" si="14"/>
        <v>1824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f t="shared" si="15"/>
        <v>7107.65</v>
      </c>
      <c r="R116" s="20">
        <f t="shared" si="16"/>
        <v>52892.35</v>
      </c>
    </row>
    <row r="117" spans="1:18" s="19" customFormat="1" ht="12.75" x14ac:dyDescent="0.2">
      <c r="A117" s="5">
        <v>104</v>
      </c>
      <c r="B117" s="2" t="s">
        <v>147</v>
      </c>
      <c r="C117" s="2" t="s">
        <v>303</v>
      </c>
      <c r="D117" s="4" t="s">
        <v>126</v>
      </c>
      <c r="E117" s="4" t="s">
        <v>135</v>
      </c>
      <c r="F117" s="3" t="s">
        <v>239</v>
      </c>
      <c r="G117" s="23">
        <v>90000</v>
      </c>
      <c r="H117" s="20">
        <v>9753.19</v>
      </c>
      <c r="I117" s="20">
        <v>75</v>
      </c>
      <c r="J117" s="20">
        <f t="shared" si="13"/>
        <v>2583</v>
      </c>
      <c r="K117" s="20">
        <f t="shared" si="14"/>
        <v>2736</v>
      </c>
      <c r="L117" s="20">
        <v>714.95</v>
      </c>
      <c r="M117" s="20">
        <v>0</v>
      </c>
      <c r="N117" s="20">
        <v>0</v>
      </c>
      <c r="O117" s="20">
        <v>4000</v>
      </c>
      <c r="P117" s="20">
        <v>0</v>
      </c>
      <c r="Q117" s="20">
        <f t="shared" si="15"/>
        <v>19862.14</v>
      </c>
      <c r="R117" s="20">
        <f t="shared" si="16"/>
        <v>70137.86</v>
      </c>
    </row>
    <row r="118" spans="1:18" s="19" customFormat="1" ht="12.75" x14ac:dyDescent="0.2">
      <c r="A118" s="5">
        <v>105</v>
      </c>
      <c r="B118" s="2" t="s">
        <v>57</v>
      </c>
      <c r="C118" s="2" t="s">
        <v>250</v>
      </c>
      <c r="D118" s="4" t="s">
        <v>125</v>
      </c>
      <c r="E118" s="4" t="s">
        <v>135</v>
      </c>
      <c r="F118" s="3" t="s">
        <v>239</v>
      </c>
      <c r="G118" s="20">
        <v>70000</v>
      </c>
      <c r="H118" s="20">
        <v>5130.43</v>
      </c>
      <c r="I118" s="20">
        <v>95</v>
      </c>
      <c r="J118" s="20">
        <f t="shared" ref="J118:J149" si="17">+G118*2.87%</f>
        <v>2009</v>
      </c>
      <c r="K118" s="21">
        <f t="shared" ref="K118:K149" si="18">+G118*3.04%</f>
        <v>2128</v>
      </c>
      <c r="L118" s="20">
        <v>0</v>
      </c>
      <c r="M118" s="22">
        <v>0</v>
      </c>
      <c r="N118" s="20">
        <v>0</v>
      </c>
      <c r="O118" s="20">
        <v>0</v>
      </c>
      <c r="P118" s="20">
        <v>0</v>
      </c>
      <c r="Q118" s="20">
        <f t="shared" ref="Q118:Q149" si="19">+H118+I118+J118+K118+L118+M118+N118+O118</f>
        <v>9362.43</v>
      </c>
      <c r="R118" s="20">
        <f t="shared" ref="R118:R149" si="20">SUM(G118+P118-Q118)</f>
        <v>60637.57</v>
      </c>
    </row>
    <row r="119" spans="1:18" s="19" customFormat="1" ht="12.75" x14ac:dyDescent="0.2">
      <c r="A119" s="5">
        <v>106</v>
      </c>
      <c r="B119" s="2" t="s">
        <v>150</v>
      </c>
      <c r="C119" s="2" t="s">
        <v>163</v>
      </c>
      <c r="D119" s="4" t="s">
        <v>126</v>
      </c>
      <c r="E119" s="4" t="s">
        <v>135</v>
      </c>
      <c r="F119" s="3" t="s">
        <v>239</v>
      </c>
      <c r="G119" s="23">
        <v>55000</v>
      </c>
      <c r="H119" s="20">
        <v>2559.6799999999998</v>
      </c>
      <c r="I119" s="20">
        <v>75</v>
      </c>
      <c r="J119" s="20">
        <f t="shared" si="17"/>
        <v>1578.5</v>
      </c>
      <c r="K119" s="20">
        <f t="shared" si="18"/>
        <v>1672</v>
      </c>
      <c r="L119" s="20">
        <v>0</v>
      </c>
      <c r="M119" s="20">
        <v>0</v>
      </c>
      <c r="N119" s="20">
        <v>0</v>
      </c>
      <c r="O119" s="20">
        <v>2000</v>
      </c>
      <c r="P119" s="20">
        <v>0</v>
      </c>
      <c r="Q119" s="20">
        <f t="shared" si="19"/>
        <v>7885.18</v>
      </c>
      <c r="R119" s="20">
        <f t="shared" si="20"/>
        <v>47114.82</v>
      </c>
    </row>
    <row r="120" spans="1:18" s="19" customFormat="1" ht="12.75" x14ac:dyDescent="0.2">
      <c r="A120" s="5">
        <v>107</v>
      </c>
      <c r="B120" s="2" t="s">
        <v>177</v>
      </c>
      <c r="C120" s="2" t="s">
        <v>163</v>
      </c>
      <c r="D120" s="4" t="s">
        <v>126</v>
      </c>
      <c r="E120" s="4" t="s">
        <v>135</v>
      </c>
      <c r="F120" s="3" t="s">
        <v>239</v>
      </c>
      <c r="G120" s="20">
        <v>55000</v>
      </c>
      <c r="H120" s="20">
        <v>2559.6799999999998</v>
      </c>
      <c r="I120" s="20">
        <v>75</v>
      </c>
      <c r="J120" s="20">
        <f t="shared" si="17"/>
        <v>1578.5</v>
      </c>
      <c r="K120" s="20">
        <f t="shared" si="18"/>
        <v>1672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f t="shared" si="19"/>
        <v>5885.18</v>
      </c>
      <c r="R120" s="20">
        <f t="shared" si="20"/>
        <v>49114.82</v>
      </c>
    </row>
    <row r="121" spans="1:18" s="19" customFormat="1" ht="12.75" x14ac:dyDescent="0.2">
      <c r="A121" s="5">
        <v>108</v>
      </c>
      <c r="B121" s="2" t="s">
        <v>206</v>
      </c>
      <c r="C121" s="2" t="s">
        <v>95</v>
      </c>
      <c r="D121" s="4" t="s">
        <v>126</v>
      </c>
      <c r="E121" s="4" t="s">
        <v>135</v>
      </c>
      <c r="F121" s="3" t="s">
        <v>240</v>
      </c>
      <c r="G121" s="23">
        <v>32000</v>
      </c>
      <c r="H121" s="20">
        <v>0</v>
      </c>
      <c r="I121" s="20">
        <v>75</v>
      </c>
      <c r="J121" s="20">
        <f t="shared" si="17"/>
        <v>918.4</v>
      </c>
      <c r="K121" s="20">
        <f t="shared" si="18"/>
        <v>972.8</v>
      </c>
      <c r="L121" s="20">
        <v>0</v>
      </c>
      <c r="M121" s="20">
        <v>0</v>
      </c>
      <c r="N121" s="20">
        <v>0</v>
      </c>
      <c r="O121" s="20">
        <v>10000</v>
      </c>
      <c r="P121" s="20">
        <v>0</v>
      </c>
      <c r="Q121" s="20">
        <f t="shared" si="19"/>
        <v>11966.2</v>
      </c>
      <c r="R121" s="20">
        <f t="shared" si="20"/>
        <v>20033.8</v>
      </c>
    </row>
    <row r="122" spans="1:18" s="19" customFormat="1" ht="12.75" x14ac:dyDescent="0.2">
      <c r="A122" s="5">
        <v>109</v>
      </c>
      <c r="B122" s="2" t="s">
        <v>160</v>
      </c>
      <c r="C122" s="2" t="s">
        <v>264</v>
      </c>
      <c r="D122" s="4" t="s">
        <v>126</v>
      </c>
      <c r="E122" s="4" t="s">
        <v>135</v>
      </c>
      <c r="F122" s="3" t="s">
        <v>240</v>
      </c>
      <c r="G122" s="20">
        <v>42000</v>
      </c>
      <c r="H122" s="20">
        <v>724.92</v>
      </c>
      <c r="I122" s="20">
        <v>75</v>
      </c>
      <c r="J122" s="20">
        <f t="shared" si="17"/>
        <v>1205.4000000000001</v>
      </c>
      <c r="K122" s="20">
        <f t="shared" si="18"/>
        <v>1276.8</v>
      </c>
      <c r="L122" s="20">
        <v>0</v>
      </c>
      <c r="M122" s="20">
        <v>0</v>
      </c>
      <c r="N122" s="20">
        <v>0</v>
      </c>
      <c r="O122" s="20">
        <v>4500</v>
      </c>
      <c r="P122" s="20">
        <v>0</v>
      </c>
      <c r="Q122" s="20">
        <f t="shared" si="19"/>
        <v>7782.12</v>
      </c>
      <c r="R122" s="20">
        <f t="shared" si="20"/>
        <v>34217.879999999997</v>
      </c>
    </row>
    <row r="123" spans="1:18" s="19" customFormat="1" ht="12.75" x14ac:dyDescent="0.2">
      <c r="A123" s="5">
        <v>110</v>
      </c>
      <c r="B123" s="2" t="s">
        <v>18</v>
      </c>
      <c r="C123" s="2" t="s">
        <v>133</v>
      </c>
      <c r="D123" s="4" t="s">
        <v>126</v>
      </c>
      <c r="E123" s="4" t="s">
        <v>135</v>
      </c>
      <c r="F123" s="3" t="s">
        <v>239</v>
      </c>
      <c r="G123" s="20">
        <v>37739.800000000003</v>
      </c>
      <c r="H123" s="20">
        <v>123.66</v>
      </c>
      <c r="I123" s="20">
        <v>75</v>
      </c>
      <c r="J123" s="20">
        <f t="shared" si="17"/>
        <v>1083.1322600000001</v>
      </c>
      <c r="K123" s="21">
        <f t="shared" si="18"/>
        <v>1147.2899200000002</v>
      </c>
      <c r="L123" s="20">
        <v>0</v>
      </c>
      <c r="M123" s="20">
        <v>0</v>
      </c>
      <c r="N123" s="20">
        <v>0</v>
      </c>
      <c r="O123" s="20">
        <v>2000</v>
      </c>
      <c r="P123" s="20">
        <v>5377.09</v>
      </c>
      <c r="Q123" s="20">
        <f t="shared" si="19"/>
        <v>4429.0821800000003</v>
      </c>
      <c r="R123" s="20">
        <f t="shared" si="20"/>
        <v>38687.807820000002</v>
      </c>
    </row>
    <row r="124" spans="1:18" s="19" customFormat="1" ht="12.75" x14ac:dyDescent="0.2">
      <c r="A124" s="5">
        <v>111</v>
      </c>
      <c r="B124" s="2" t="s">
        <v>28</v>
      </c>
      <c r="C124" s="2" t="s">
        <v>133</v>
      </c>
      <c r="D124" s="4" t="s">
        <v>126</v>
      </c>
      <c r="E124" s="4" t="s">
        <v>135</v>
      </c>
      <c r="F124" s="3" t="s">
        <v>239</v>
      </c>
      <c r="G124" s="20">
        <v>22060.5</v>
      </c>
      <c r="H124" s="20">
        <v>0</v>
      </c>
      <c r="I124" s="20">
        <v>195</v>
      </c>
      <c r="J124" s="20">
        <f t="shared" si="17"/>
        <v>633.13634999999999</v>
      </c>
      <c r="K124" s="21">
        <f t="shared" si="18"/>
        <v>670.63919999999996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f t="shared" si="19"/>
        <v>1498.7755499999998</v>
      </c>
      <c r="R124" s="20">
        <f t="shared" si="20"/>
        <v>20561.724450000002</v>
      </c>
    </row>
    <row r="125" spans="1:18" s="19" customFormat="1" ht="12.75" x14ac:dyDescent="0.2">
      <c r="A125" s="5">
        <v>112</v>
      </c>
      <c r="B125" s="2" t="s">
        <v>70</v>
      </c>
      <c r="C125" s="2" t="s">
        <v>133</v>
      </c>
      <c r="D125" s="4" t="s">
        <v>126</v>
      </c>
      <c r="E125" s="4" t="s">
        <v>135</v>
      </c>
      <c r="F125" s="3" t="s">
        <v>239</v>
      </c>
      <c r="G125" s="20">
        <v>25000</v>
      </c>
      <c r="H125" s="20">
        <v>0</v>
      </c>
      <c r="I125" s="20">
        <v>75</v>
      </c>
      <c r="J125" s="20">
        <f t="shared" si="17"/>
        <v>717.5</v>
      </c>
      <c r="K125" s="21">
        <f t="shared" si="18"/>
        <v>760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f t="shared" si="19"/>
        <v>1552.5</v>
      </c>
      <c r="R125" s="20">
        <f t="shared" si="20"/>
        <v>23447.5</v>
      </c>
    </row>
    <row r="126" spans="1:18" s="19" customFormat="1" ht="12.75" x14ac:dyDescent="0.2">
      <c r="A126" s="5">
        <v>113</v>
      </c>
      <c r="B126" s="2" t="s">
        <v>73</v>
      </c>
      <c r="C126" s="2" t="s">
        <v>133</v>
      </c>
      <c r="D126" s="4" t="s">
        <v>126</v>
      </c>
      <c r="E126" s="4" t="s">
        <v>135</v>
      </c>
      <c r="F126" s="3" t="s">
        <v>239</v>
      </c>
      <c r="G126" s="20">
        <v>25000</v>
      </c>
      <c r="H126" s="20">
        <v>0</v>
      </c>
      <c r="I126" s="20">
        <v>75</v>
      </c>
      <c r="J126" s="20">
        <f t="shared" si="17"/>
        <v>717.5</v>
      </c>
      <c r="K126" s="21">
        <f t="shared" si="18"/>
        <v>760</v>
      </c>
      <c r="L126" s="20">
        <v>0</v>
      </c>
      <c r="M126" s="20">
        <v>0</v>
      </c>
      <c r="N126" s="20">
        <v>0</v>
      </c>
      <c r="O126" s="20">
        <v>2000</v>
      </c>
      <c r="P126" s="20">
        <v>1771.6</v>
      </c>
      <c r="Q126" s="20">
        <f t="shared" si="19"/>
        <v>3552.5</v>
      </c>
      <c r="R126" s="20">
        <f t="shared" si="20"/>
        <v>23219.1</v>
      </c>
    </row>
    <row r="127" spans="1:18" s="19" customFormat="1" ht="12.75" x14ac:dyDescent="0.2">
      <c r="A127" s="5">
        <v>114</v>
      </c>
      <c r="B127" s="2" t="s">
        <v>75</v>
      </c>
      <c r="C127" s="2" t="s">
        <v>133</v>
      </c>
      <c r="D127" s="4" t="s">
        <v>126</v>
      </c>
      <c r="E127" s="4" t="s">
        <v>135</v>
      </c>
      <c r="F127" s="3" t="s">
        <v>239</v>
      </c>
      <c r="G127" s="20">
        <v>32320</v>
      </c>
      <c r="H127" s="20">
        <v>0</v>
      </c>
      <c r="I127" s="20">
        <v>75</v>
      </c>
      <c r="J127" s="20">
        <f t="shared" si="17"/>
        <v>927.58399999999995</v>
      </c>
      <c r="K127" s="21">
        <f t="shared" si="18"/>
        <v>982.52800000000002</v>
      </c>
      <c r="L127" s="20">
        <v>714.95</v>
      </c>
      <c r="M127" s="20">
        <v>0</v>
      </c>
      <c r="N127" s="20">
        <v>5055.5</v>
      </c>
      <c r="O127" s="20">
        <v>2000</v>
      </c>
      <c r="P127" s="20">
        <v>186.43</v>
      </c>
      <c r="Q127" s="20">
        <f t="shared" si="19"/>
        <v>9755.5619999999999</v>
      </c>
      <c r="R127" s="20">
        <f t="shared" si="20"/>
        <v>22750.868000000002</v>
      </c>
    </row>
    <row r="128" spans="1:18" s="19" customFormat="1" ht="12.75" x14ac:dyDescent="0.2">
      <c r="A128" s="5">
        <v>115</v>
      </c>
      <c r="B128" s="2" t="s">
        <v>93</v>
      </c>
      <c r="C128" s="2" t="s">
        <v>133</v>
      </c>
      <c r="D128" s="4" t="s">
        <v>126</v>
      </c>
      <c r="E128" s="4" t="s">
        <v>135</v>
      </c>
      <c r="F128" s="3" t="s">
        <v>239</v>
      </c>
      <c r="G128" s="23">
        <v>31500</v>
      </c>
      <c r="H128" s="20">
        <v>0</v>
      </c>
      <c r="I128" s="20">
        <v>75</v>
      </c>
      <c r="J128" s="20">
        <f t="shared" si="17"/>
        <v>904.05</v>
      </c>
      <c r="K128" s="21">
        <f t="shared" si="18"/>
        <v>957.6</v>
      </c>
      <c r="L128" s="20">
        <v>922.27</v>
      </c>
      <c r="M128" s="20">
        <v>0</v>
      </c>
      <c r="N128" s="20">
        <v>0</v>
      </c>
      <c r="O128" s="20">
        <v>8653.2099999999991</v>
      </c>
      <c r="P128" s="20">
        <v>0</v>
      </c>
      <c r="Q128" s="20">
        <f t="shared" si="19"/>
        <v>11512.13</v>
      </c>
      <c r="R128" s="20">
        <f t="shared" si="20"/>
        <v>19987.870000000003</v>
      </c>
    </row>
    <row r="129" spans="1:18" s="19" customFormat="1" ht="12.75" x14ac:dyDescent="0.2">
      <c r="A129" s="5">
        <v>116</v>
      </c>
      <c r="B129" s="2" t="s">
        <v>179</v>
      </c>
      <c r="C129" s="2" t="s">
        <v>133</v>
      </c>
      <c r="D129" s="4" t="s">
        <v>126</v>
      </c>
      <c r="E129" s="4" t="s">
        <v>135</v>
      </c>
      <c r="F129" s="3" t="s">
        <v>239</v>
      </c>
      <c r="G129" s="23">
        <v>25000</v>
      </c>
      <c r="H129" s="20">
        <v>0</v>
      </c>
      <c r="I129" s="20">
        <v>75</v>
      </c>
      <c r="J129" s="20">
        <f t="shared" si="17"/>
        <v>717.5</v>
      </c>
      <c r="K129" s="20">
        <f t="shared" si="18"/>
        <v>760</v>
      </c>
      <c r="L129" s="20">
        <v>0</v>
      </c>
      <c r="M129" s="20">
        <v>0</v>
      </c>
      <c r="N129" s="20">
        <v>0</v>
      </c>
      <c r="O129" s="20">
        <v>6000</v>
      </c>
      <c r="P129" s="20">
        <v>0</v>
      </c>
      <c r="Q129" s="20">
        <f t="shared" si="19"/>
        <v>7552.5</v>
      </c>
      <c r="R129" s="20">
        <f t="shared" si="20"/>
        <v>17447.5</v>
      </c>
    </row>
    <row r="130" spans="1:18" s="19" customFormat="1" ht="12.75" x14ac:dyDescent="0.2">
      <c r="A130" s="5">
        <v>117</v>
      </c>
      <c r="B130" s="2" t="s">
        <v>204</v>
      </c>
      <c r="C130" s="2" t="s">
        <v>133</v>
      </c>
      <c r="D130" s="4" t="s">
        <v>126</v>
      </c>
      <c r="E130" s="4" t="s">
        <v>135</v>
      </c>
      <c r="F130" s="3" t="s">
        <v>239</v>
      </c>
      <c r="G130" s="23">
        <v>10000</v>
      </c>
      <c r="H130" s="20">
        <v>0</v>
      </c>
      <c r="I130" s="20">
        <v>75</v>
      </c>
      <c r="J130" s="20">
        <f t="shared" si="17"/>
        <v>287</v>
      </c>
      <c r="K130" s="20">
        <f t="shared" si="18"/>
        <v>304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20">
        <f t="shared" si="19"/>
        <v>666</v>
      </c>
      <c r="R130" s="20">
        <f t="shared" si="20"/>
        <v>9334</v>
      </c>
    </row>
    <row r="131" spans="1:18" s="19" customFormat="1" ht="12.75" x14ac:dyDescent="0.2">
      <c r="A131" s="5">
        <v>118</v>
      </c>
      <c r="B131" s="2" t="s">
        <v>220</v>
      </c>
      <c r="C131" s="2" t="s">
        <v>133</v>
      </c>
      <c r="D131" s="4" t="s">
        <v>126</v>
      </c>
      <c r="E131" s="4" t="s">
        <v>135</v>
      </c>
      <c r="F131" s="3" t="s">
        <v>239</v>
      </c>
      <c r="G131" s="23">
        <v>25000</v>
      </c>
      <c r="H131" s="20">
        <v>0</v>
      </c>
      <c r="I131" s="20">
        <v>75</v>
      </c>
      <c r="J131" s="20">
        <f t="shared" si="17"/>
        <v>717.5</v>
      </c>
      <c r="K131" s="20">
        <f t="shared" si="18"/>
        <v>760</v>
      </c>
      <c r="L131" s="20">
        <v>0</v>
      </c>
      <c r="M131" s="20">
        <v>0</v>
      </c>
      <c r="N131" s="20">
        <v>0</v>
      </c>
      <c r="O131" s="20">
        <v>5000</v>
      </c>
      <c r="P131" s="20">
        <v>0</v>
      </c>
      <c r="Q131" s="20">
        <f t="shared" si="19"/>
        <v>6552.5</v>
      </c>
      <c r="R131" s="20">
        <f t="shared" si="20"/>
        <v>18447.5</v>
      </c>
    </row>
    <row r="132" spans="1:18" s="19" customFormat="1" ht="12.75" x14ac:dyDescent="0.2">
      <c r="A132" s="5">
        <v>119</v>
      </c>
      <c r="B132" s="2" t="s">
        <v>284</v>
      </c>
      <c r="C132" s="2" t="s">
        <v>133</v>
      </c>
      <c r="D132" s="4" t="s">
        <v>126</v>
      </c>
      <c r="E132" s="4" t="s">
        <v>135</v>
      </c>
      <c r="F132" s="3" t="s">
        <v>239</v>
      </c>
      <c r="G132" s="23">
        <v>20000</v>
      </c>
      <c r="H132" s="20">
        <v>0</v>
      </c>
      <c r="I132" s="20">
        <v>75</v>
      </c>
      <c r="J132" s="20">
        <f t="shared" si="17"/>
        <v>574</v>
      </c>
      <c r="K132" s="20">
        <f t="shared" si="18"/>
        <v>608</v>
      </c>
      <c r="L132" s="20">
        <v>0</v>
      </c>
      <c r="M132" s="20">
        <v>0</v>
      </c>
      <c r="N132" s="20">
        <v>0</v>
      </c>
      <c r="O132" s="20">
        <v>0</v>
      </c>
      <c r="P132" s="20">
        <v>1199.82</v>
      </c>
      <c r="Q132" s="20">
        <f t="shared" si="19"/>
        <v>1257</v>
      </c>
      <c r="R132" s="20">
        <f t="shared" si="20"/>
        <v>19942.82</v>
      </c>
    </row>
    <row r="133" spans="1:18" s="19" customFormat="1" ht="12.75" x14ac:dyDescent="0.2">
      <c r="A133" s="5">
        <v>120</v>
      </c>
      <c r="B133" s="2" t="s">
        <v>59</v>
      </c>
      <c r="C133" s="2" t="s">
        <v>29</v>
      </c>
      <c r="D133" s="4" t="s">
        <v>126</v>
      </c>
      <c r="E133" s="4" t="s">
        <v>135</v>
      </c>
      <c r="F133" s="3" t="s">
        <v>240</v>
      </c>
      <c r="G133" s="20">
        <v>25000</v>
      </c>
      <c r="H133" s="20">
        <v>0</v>
      </c>
      <c r="I133" s="20">
        <v>115</v>
      </c>
      <c r="J133" s="20">
        <f t="shared" si="17"/>
        <v>717.5</v>
      </c>
      <c r="K133" s="21">
        <f t="shared" si="18"/>
        <v>760</v>
      </c>
      <c r="L133" s="20">
        <v>0</v>
      </c>
      <c r="M133" s="22">
        <v>1190.1199999999999</v>
      </c>
      <c r="N133" s="20">
        <v>0</v>
      </c>
      <c r="O133" s="20">
        <v>0</v>
      </c>
      <c r="P133" s="20">
        <v>0</v>
      </c>
      <c r="Q133" s="20">
        <f t="shared" si="19"/>
        <v>2782.62</v>
      </c>
      <c r="R133" s="20">
        <f t="shared" si="20"/>
        <v>22217.38</v>
      </c>
    </row>
    <row r="134" spans="1:18" s="19" customFormat="1" ht="12.75" x14ac:dyDescent="0.2">
      <c r="A134" s="5">
        <v>121</v>
      </c>
      <c r="B134" s="2" t="s">
        <v>71</v>
      </c>
      <c r="C134" s="2" t="s">
        <v>29</v>
      </c>
      <c r="D134" s="4" t="s">
        <v>126</v>
      </c>
      <c r="E134" s="4" t="s">
        <v>135</v>
      </c>
      <c r="F134" s="3" t="s">
        <v>240</v>
      </c>
      <c r="G134" s="20">
        <v>25000</v>
      </c>
      <c r="H134" s="20">
        <v>0</v>
      </c>
      <c r="I134" s="20">
        <v>75</v>
      </c>
      <c r="J134" s="20">
        <f t="shared" si="17"/>
        <v>717.5</v>
      </c>
      <c r="K134" s="21">
        <f t="shared" si="18"/>
        <v>760</v>
      </c>
      <c r="L134" s="20">
        <v>357.47</v>
      </c>
      <c r="M134" s="20">
        <v>0</v>
      </c>
      <c r="N134" s="20">
        <v>0</v>
      </c>
      <c r="O134" s="20">
        <v>3801.16</v>
      </c>
      <c r="P134" s="20">
        <v>0</v>
      </c>
      <c r="Q134" s="20">
        <f t="shared" si="19"/>
        <v>5711.13</v>
      </c>
      <c r="R134" s="20">
        <f t="shared" si="20"/>
        <v>19288.87</v>
      </c>
    </row>
    <row r="135" spans="1:18" s="19" customFormat="1" ht="12.75" x14ac:dyDescent="0.2">
      <c r="A135" s="5">
        <v>122</v>
      </c>
      <c r="B135" s="2" t="s">
        <v>77</v>
      </c>
      <c r="C135" s="2" t="s">
        <v>29</v>
      </c>
      <c r="D135" s="4" t="s">
        <v>126</v>
      </c>
      <c r="E135" s="4" t="s">
        <v>135</v>
      </c>
      <c r="F135" s="3" t="s">
        <v>240</v>
      </c>
      <c r="G135" s="20">
        <v>25000</v>
      </c>
      <c r="H135" s="20">
        <v>0</v>
      </c>
      <c r="I135" s="20">
        <v>75</v>
      </c>
      <c r="J135" s="20">
        <f t="shared" si="17"/>
        <v>717.5</v>
      </c>
      <c r="K135" s="21">
        <f t="shared" si="18"/>
        <v>760</v>
      </c>
      <c r="L135" s="20">
        <v>357.47</v>
      </c>
      <c r="M135" s="20">
        <v>0</v>
      </c>
      <c r="N135" s="20">
        <v>0</v>
      </c>
      <c r="O135" s="20">
        <v>6606.15</v>
      </c>
      <c r="P135" s="20">
        <v>0</v>
      </c>
      <c r="Q135" s="20">
        <f t="shared" si="19"/>
        <v>8516.119999999999</v>
      </c>
      <c r="R135" s="20">
        <f t="shared" si="20"/>
        <v>16483.88</v>
      </c>
    </row>
    <row r="136" spans="1:18" s="19" customFormat="1" ht="12.75" x14ac:dyDescent="0.2">
      <c r="A136" s="5">
        <v>123</v>
      </c>
      <c r="B136" s="2" t="s">
        <v>117</v>
      </c>
      <c r="C136" s="2" t="s">
        <v>29</v>
      </c>
      <c r="D136" s="4" t="s">
        <v>126</v>
      </c>
      <c r="E136" s="4" t="s">
        <v>135</v>
      </c>
      <c r="F136" s="3" t="s">
        <v>240</v>
      </c>
      <c r="G136" s="23">
        <v>25000</v>
      </c>
      <c r="H136" s="20">
        <v>0</v>
      </c>
      <c r="I136" s="20">
        <v>75</v>
      </c>
      <c r="J136" s="20">
        <f t="shared" si="17"/>
        <v>717.5</v>
      </c>
      <c r="K136" s="21">
        <f t="shared" si="18"/>
        <v>760</v>
      </c>
      <c r="L136" s="20">
        <v>0</v>
      </c>
      <c r="M136" s="20">
        <v>0</v>
      </c>
      <c r="N136" s="20">
        <v>0</v>
      </c>
      <c r="O136" s="20">
        <v>11213.72</v>
      </c>
      <c r="P136" s="20">
        <v>0</v>
      </c>
      <c r="Q136" s="20">
        <f t="shared" si="19"/>
        <v>12766.22</v>
      </c>
      <c r="R136" s="20">
        <f t="shared" si="20"/>
        <v>12233.78</v>
      </c>
    </row>
    <row r="137" spans="1:18" s="19" customFormat="1" ht="12.75" x14ac:dyDescent="0.2">
      <c r="A137" s="5">
        <v>124</v>
      </c>
      <c r="B137" s="2" t="s">
        <v>195</v>
      </c>
      <c r="C137" s="2" t="s">
        <v>29</v>
      </c>
      <c r="D137" s="4" t="s">
        <v>126</v>
      </c>
      <c r="E137" s="4" t="s">
        <v>135</v>
      </c>
      <c r="F137" s="3" t="s">
        <v>240</v>
      </c>
      <c r="G137" s="23">
        <v>25000</v>
      </c>
      <c r="H137" s="20">
        <v>0</v>
      </c>
      <c r="I137" s="20">
        <v>75</v>
      </c>
      <c r="J137" s="20">
        <f t="shared" si="17"/>
        <v>717.5</v>
      </c>
      <c r="K137" s="20">
        <f t="shared" si="18"/>
        <v>760</v>
      </c>
      <c r="L137" s="20">
        <v>0</v>
      </c>
      <c r="M137" s="20">
        <v>0</v>
      </c>
      <c r="N137" s="20">
        <v>0</v>
      </c>
      <c r="O137" s="20">
        <v>6317.32</v>
      </c>
      <c r="P137" s="20">
        <v>0</v>
      </c>
      <c r="Q137" s="20">
        <f t="shared" si="19"/>
        <v>7869.82</v>
      </c>
      <c r="R137" s="20">
        <f t="shared" si="20"/>
        <v>17130.18</v>
      </c>
    </row>
    <row r="138" spans="1:18" s="19" customFormat="1" ht="12.75" x14ac:dyDescent="0.2">
      <c r="A138" s="5">
        <v>125</v>
      </c>
      <c r="B138" s="2" t="s">
        <v>185</v>
      </c>
      <c r="C138" s="2" t="s">
        <v>29</v>
      </c>
      <c r="D138" s="4" t="s">
        <v>126</v>
      </c>
      <c r="E138" s="4" t="s">
        <v>135</v>
      </c>
      <c r="F138" s="3" t="s">
        <v>240</v>
      </c>
      <c r="G138" s="23">
        <v>25000</v>
      </c>
      <c r="H138" s="20">
        <v>0</v>
      </c>
      <c r="I138" s="20">
        <v>75</v>
      </c>
      <c r="J138" s="20">
        <f t="shared" si="17"/>
        <v>717.5</v>
      </c>
      <c r="K138" s="20">
        <f t="shared" si="18"/>
        <v>760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f t="shared" si="19"/>
        <v>1552.5</v>
      </c>
      <c r="R138" s="20">
        <f t="shared" si="20"/>
        <v>23447.5</v>
      </c>
    </row>
    <row r="139" spans="1:18" s="19" customFormat="1" ht="12.75" x14ac:dyDescent="0.2">
      <c r="A139" s="5">
        <v>126</v>
      </c>
      <c r="B139" s="2" t="s">
        <v>186</v>
      </c>
      <c r="C139" s="2" t="s">
        <v>29</v>
      </c>
      <c r="D139" s="4" t="s">
        <v>126</v>
      </c>
      <c r="E139" s="4" t="s">
        <v>135</v>
      </c>
      <c r="F139" s="3" t="s">
        <v>240</v>
      </c>
      <c r="G139" s="23">
        <v>25000</v>
      </c>
      <c r="H139" s="20">
        <v>0</v>
      </c>
      <c r="I139" s="20">
        <v>75</v>
      </c>
      <c r="J139" s="20">
        <f t="shared" si="17"/>
        <v>717.5</v>
      </c>
      <c r="K139" s="20">
        <f t="shared" si="18"/>
        <v>760</v>
      </c>
      <c r="L139" s="20">
        <v>0</v>
      </c>
      <c r="M139" s="20">
        <v>0</v>
      </c>
      <c r="N139" s="20">
        <v>0</v>
      </c>
      <c r="O139" s="20">
        <v>1500</v>
      </c>
      <c r="P139" s="20">
        <v>0</v>
      </c>
      <c r="Q139" s="20">
        <f t="shared" si="19"/>
        <v>3052.5</v>
      </c>
      <c r="R139" s="20">
        <f t="shared" si="20"/>
        <v>21947.5</v>
      </c>
    </row>
    <row r="140" spans="1:18" s="19" customFormat="1" ht="12.75" x14ac:dyDescent="0.2">
      <c r="A140" s="5">
        <v>127</v>
      </c>
      <c r="B140" s="2" t="s">
        <v>199</v>
      </c>
      <c r="C140" s="2" t="s">
        <v>29</v>
      </c>
      <c r="D140" s="4" t="s">
        <v>126</v>
      </c>
      <c r="E140" s="4" t="s">
        <v>135</v>
      </c>
      <c r="F140" s="3" t="s">
        <v>240</v>
      </c>
      <c r="G140" s="23">
        <v>25000</v>
      </c>
      <c r="H140" s="20">
        <v>0</v>
      </c>
      <c r="I140" s="20">
        <v>75</v>
      </c>
      <c r="J140" s="20">
        <f t="shared" si="17"/>
        <v>717.5</v>
      </c>
      <c r="K140" s="20">
        <f t="shared" si="18"/>
        <v>760</v>
      </c>
      <c r="L140" s="20">
        <v>0</v>
      </c>
      <c r="M140" s="20">
        <v>0</v>
      </c>
      <c r="N140" s="20">
        <v>0</v>
      </c>
      <c r="O140" s="20">
        <v>4790.32</v>
      </c>
      <c r="P140" s="20">
        <v>0</v>
      </c>
      <c r="Q140" s="20">
        <f t="shared" si="19"/>
        <v>6342.82</v>
      </c>
      <c r="R140" s="20">
        <f t="shared" si="20"/>
        <v>18657.18</v>
      </c>
    </row>
    <row r="141" spans="1:18" s="19" customFormat="1" ht="12.75" x14ac:dyDescent="0.2">
      <c r="A141" s="5">
        <v>128</v>
      </c>
      <c r="B141" s="2" t="s">
        <v>222</v>
      </c>
      <c r="C141" s="2" t="s">
        <v>29</v>
      </c>
      <c r="D141" s="4" t="s">
        <v>126</v>
      </c>
      <c r="E141" s="4" t="s">
        <v>135</v>
      </c>
      <c r="F141" s="3" t="s">
        <v>240</v>
      </c>
      <c r="G141" s="23">
        <v>25000</v>
      </c>
      <c r="H141" s="20">
        <v>0</v>
      </c>
      <c r="I141" s="20">
        <v>75</v>
      </c>
      <c r="J141" s="20">
        <f t="shared" si="17"/>
        <v>717.5</v>
      </c>
      <c r="K141" s="20">
        <f t="shared" si="18"/>
        <v>760</v>
      </c>
      <c r="L141" s="20">
        <v>1129.5899999999999</v>
      </c>
      <c r="M141" s="20">
        <v>0</v>
      </c>
      <c r="N141" s="20">
        <v>0</v>
      </c>
      <c r="O141" s="20">
        <v>1500</v>
      </c>
      <c r="P141" s="20">
        <v>0</v>
      </c>
      <c r="Q141" s="20">
        <f t="shared" si="19"/>
        <v>4182.09</v>
      </c>
      <c r="R141" s="20">
        <f t="shared" si="20"/>
        <v>20817.91</v>
      </c>
    </row>
    <row r="142" spans="1:18" s="19" customFormat="1" ht="12.75" x14ac:dyDescent="0.2">
      <c r="A142" s="5">
        <v>129</v>
      </c>
      <c r="B142" s="2" t="s">
        <v>285</v>
      </c>
      <c r="C142" s="2" t="s">
        <v>29</v>
      </c>
      <c r="D142" s="4" t="s">
        <v>126</v>
      </c>
      <c r="E142" s="4" t="s">
        <v>135</v>
      </c>
      <c r="F142" s="3" t="s">
        <v>240</v>
      </c>
      <c r="G142" s="23">
        <v>25000</v>
      </c>
      <c r="H142" s="20">
        <v>0</v>
      </c>
      <c r="I142" s="20">
        <v>75</v>
      </c>
      <c r="J142" s="20">
        <f t="shared" si="17"/>
        <v>717.5</v>
      </c>
      <c r="K142" s="20">
        <f t="shared" si="18"/>
        <v>760</v>
      </c>
      <c r="L142" s="20">
        <v>0</v>
      </c>
      <c r="M142" s="20">
        <v>0</v>
      </c>
      <c r="N142" s="20">
        <v>0</v>
      </c>
      <c r="O142" s="20">
        <v>0</v>
      </c>
      <c r="P142" s="20">
        <v>0</v>
      </c>
      <c r="Q142" s="20">
        <f t="shared" si="19"/>
        <v>1552.5</v>
      </c>
      <c r="R142" s="20">
        <f t="shared" si="20"/>
        <v>23447.5</v>
      </c>
    </row>
    <row r="143" spans="1:18" s="19" customFormat="1" ht="12.75" x14ac:dyDescent="0.2">
      <c r="A143" s="5">
        <v>130</v>
      </c>
      <c r="B143" s="2" t="s">
        <v>286</v>
      </c>
      <c r="C143" s="2" t="s">
        <v>29</v>
      </c>
      <c r="D143" s="4" t="s">
        <v>126</v>
      </c>
      <c r="E143" s="4" t="s">
        <v>135</v>
      </c>
      <c r="F143" s="3" t="s">
        <v>240</v>
      </c>
      <c r="G143" s="23">
        <v>25000</v>
      </c>
      <c r="H143" s="20">
        <v>0</v>
      </c>
      <c r="I143" s="20">
        <v>75</v>
      </c>
      <c r="J143" s="20">
        <f t="shared" si="17"/>
        <v>717.5</v>
      </c>
      <c r="K143" s="20">
        <f t="shared" si="18"/>
        <v>760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f t="shared" si="19"/>
        <v>1552.5</v>
      </c>
      <c r="R143" s="20">
        <f t="shared" si="20"/>
        <v>23447.5</v>
      </c>
    </row>
    <row r="144" spans="1:18" s="19" customFormat="1" ht="12.75" x14ac:dyDescent="0.2">
      <c r="A144" s="5">
        <v>131</v>
      </c>
      <c r="B144" s="2" t="s">
        <v>65</v>
      </c>
      <c r="C144" s="2" t="s">
        <v>66</v>
      </c>
      <c r="D144" s="4" t="s">
        <v>126</v>
      </c>
      <c r="E144" s="4" t="s">
        <v>135</v>
      </c>
      <c r="F144" s="3" t="s">
        <v>239</v>
      </c>
      <c r="G144" s="20">
        <v>25000</v>
      </c>
      <c r="H144" s="20">
        <v>0</v>
      </c>
      <c r="I144" s="20">
        <v>75</v>
      </c>
      <c r="J144" s="20">
        <f t="shared" si="17"/>
        <v>717.5</v>
      </c>
      <c r="K144" s="21">
        <f t="shared" si="18"/>
        <v>760</v>
      </c>
      <c r="L144" s="20">
        <v>0</v>
      </c>
      <c r="M144" s="20">
        <v>0</v>
      </c>
      <c r="N144" s="20">
        <v>0</v>
      </c>
      <c r="O144" s="20">
        <v>500</v>
      </c>
      <c r="P144" s="20">
        <v>0</v>
      </c>
      <c r="Q144" s="20">
        <f t="shared" si="19"/>
        <v>2052.5</v>
      </c>
      <c r="R144" s="20">
        <f t="shared" si="20"/>
        <v>22947.5</v>
      </c>
    </row>
    <row r="145" spans="1:18" s="19" customFormat="1" ht="12.75" x14ac:dyDescent="0.2">
      <c r="A145" s="5">
        <v>132</v>
      </c>
      <c r="B145" s="2" t="s">
        <v>85</v>
      </c>
      <c r="C145" s="2" t="s">
        <v>66</v>
      </c>
      <c r="D145" s="4" t="s">
        <v>126</v>
      </c>
      <c r="E145" s="4" t="s">
        <v>135</v>
      </c>
      <c r="F145" s="3" t="s">
        <v>239</v>
      </c>
      <c r="G145" s="23">
        <v>31500</v>
      </c>
      <c r="H145" s="20">
        <v>0</v>
      </c>
      <c r="I145" s="20">
        <v>75</v>
      </c>
      <c r="J145" s="20">
        <f t="shared" si="17"/>
        <v>904.05</v>
      </c>
      <c r="K145" s="21">
        <f t="shared" si="18"/>
        <v>957.6</v>
      </c>
      <c r="L145" s="20">
        <v>357.47</v>
      </c>
      <c r="M145" s="20">
        <v>1190.1199999999999</v>
      </c>
      <c r="N145" s="20">
        <v>0</v>
      </c>
      <c r="O145" s="20">
        <v>0</v>
      </c>
      <c r="P145" s="20">
        <v>0</v>
      </c>
      <c r="Q145" s="20">
        <f t="shared" si="19"/>
        <v>3484.24</v>
      </c>
      <c r="R145" s="20">
        <f t="shared" si="20"/>
        <v>28015.760000000002</v>
      </c>
    </row>
    <row r="146" spans="1:18" s="19" customFormat="1" ht="12.75" x14ac:dyDescent="0.2">
      <c r="A146" s="5">
        <v>133</v>
      </c>
      <c r="B146" s="2" t="s">
        <v>156</v>
      </c>
      <c r="C146" s="2" t="s">
        <v>66</v>
      </c>
      <c r="D146" s="4" t="s">
        <v>126</v>
      </c>
      <c r="E146" s="4" t="s">
        <v>135</v>
      </c>
      <c r="F146" s="3" t="s">
        <v>239</v>
      </c>
      <c r="G146" s="23">
        <v>30000</v>
      </c>
      <c r="H146" s="20">
        <v>0</v>
      </c>
      <c r="I146" s="20">
        <v>75</v>
      </c>
      <c r="J146" s="20">
        <f t="shared" si="17"/>
        <v>861</v>
      </c>
      <c r="K146" s="20">
        <f t="shared" si="18"/>
        <v>912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f t="shared" si="19"/>
        <v>1848</v>
      </c>
      <c r="R146" s="20">
        <f t="shared" si="20"/>
        <v>28152</v>
      </c>
    </row>
    <row r="147" spans="1:18" s="19" customFormat="1" ht="12.75" x14ac:dyDescent="0.2">
      <c r="A147" s="5">
        <v>134</v>
      </c>
      <c r="B147" s="2" t="s">
        <v>182</v>
      </c>
      <c r="C147" s="2" t="s">
        <v>66</v>
      </c>
      <c r="D147" s="4" t="s">
        <v>126</v>
      </c>
      <c r="E147" s="4" t="s">
        <v>135</v>
      </c>
      <c r="F147" s="3" t="s">
        <v>239</v>
      </c>
      <c r="G147" s="23">
        <v>25000</v>
      </c>
      <c r="H147" s="20">
        <v>0</v>
      </c>
      <c r="I147" s="20">
        <v>75</v>
      </c>
      <c r="J147" s="20">
        <f t="shared" si="17"/>
        <v>717.5</v>
      </c>
      <c r="K147" s="20">
        <f t="shared" si="18"/>
        <v>760</v>
      </c>
      <c r="L147" s="20">
        <v>0</v>
      </c>
      <c r="M147" s="20">
        <v>0</v>
      </c>
      <c r="N147" s="20">
        <v>0</v>
      </c>
      <c r="O147" s="20">
        <v>3890.44</v>
      </c>
      <c r="P147" s="20">
        <v>0</v>
      </c>
      <c r="Q147" s="20">
        <f t="shared" si="19"/>
        <v>5442.9400000000005</v>
      </c>
      <c r="R147" s="20">
        <f t="shared" si="20"/>
        <v>19557.059999999998</v>
      </c>
    </row>
    <row r="148" spans="1:18" s="19" customFormat="1" ht="12.75" x14ac:dyDescent="0.2">
      <c r="A148" s="5">
        <v>135</v>
      </c>
      <c r="B148" s="2" t="s">
        <v>196</v>
      </c>
      <c r="C148" s="2" t="s">
        <v>66</v>
      </c>
      <c r="D148" s="4" t="s">
        <v>126</v>
      </c>
      <c r="E148" s="4" t="s">
        <v>135</v>
      </c>
      <c r="F148" s="3" t="s">
        <v>239</v>
      </c>
      <c r="G148" s="23">
        <v>25000</v>
      </c>
      <c r="H148" s="20">
        <v>0</v>
      </c>
      <c r="I148" s="20">
        <v>75</v>
      </c>
      <c r="J148" s="20">
        <f t="shared" si="17"/>
        <v>717.5</v>
      </c>
      <c r="K148" s="20">
        <f t="shared" si="18"/>
        <v>760</v>
      </c>
      <c r="L148" s="20">
        <v>0</v>
      </c>
      <c r="M148" s="20">
        <v>0</v>
      </c>
      <c r="N148" s="20">
        <v>0</v>
      </c>
      <c r="O148" s="20">
        <v>6993.93</v>
      </c>
      <c r="P148" s="20">
        <v>0</v>
      </c>
      <c r="Q148" s="20">
        <f t="shared" si="19"/>
        <v>8546.43</v>
      </c>
      <c r="R148" s="20">
        <f t="shared" si="20"/>
        <v>16453.57</v>
      </c>
    </row>
    <row r="149" spans="1:18" s="19" customFormat="1" ht="12.75" x14ac:dyDescent="0.2">
      <c r="A149" s="5">
        <v>136</v>
      </c>
      <c r="B149" s="2" t="s">
        <v>197</v>
      </c>
      <c r="C149" s="2" t="s">
        <v>66</v>
      </c>
      <c r="D149" s="4" t="s">
        <v>126</v>
      </c>
      <c r="E149" s="4" t="s">
        <v>135</v>
      </c>
      <c r="F149" s="3" t="s">
        <v>239</v>
      </c>
      <c r="G149" s="23">
        <v>25000</v>
      </c>
      <c r="H149" s="20">
        <v>0</v>
      </c>
      <c r="I149" s="20">
        <v>75</v>
      </c>
      <c r="J149" s="20">
        <f t="shared" si="17"/>
        <v>717.5</v>
      </c>
      <c r="K149" s="20">
        <f t="shared" si="18"/>
        <v>760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f t="shared" si="19"/>
        <v>1552.5</v>
      </c>
      <c r="R149" s="20">
        <f t="shared" si="20"/>
        <v>23447.5</v>
      </c>
    </row>
    <row r="150" spans="1:18" s="19" customFormat="1" ht="12.75" x14ac:dyDescent="0.2">
      <c r="A150" s="5">
        <v>137</v>
      </c>
      <c r="B150" s="2" t="s">
        <v>213</v>
      </c>
      <c r="C150" s="2" t="s">
        <v>66</v>
      </c>
      <c r="D150" s="4" t="s">
        <v>126</v>
      </c>
      <c r="E150" s="4" t="s">
        <v>135</v>
      </c>
      <c r="F150" s="3" t="s">
        <v>239</v>
      </c>
      <c r="G150" s="23">
        <v>25000</v>
      </c>
      <c r="H150" s="20">
        <v>0</v>
      </c>
      <c r="I150" s="20">
        <v>75</v>
      </c>
      <c r="J150" s="20">
        <f t="shared" ref="J150:J157" si="21">+G150*2.87%</f>
        <v>717.5</v>
      </c>
      <c r="K150" s="20">
        <f t="shared" ref="K150:K157" si="22">+G150*3.04%</f>
        <v>760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f t="shared" ref="Q150:Q157" si="23">+H150+I150+J150+K150+L150+M150+N150+O150</f>
        <v>1552.5</v>
      </c>
      <c r="R150" s="20">
        <f t="shared" ref="R150:R157" si="24">SUM(G150+P150-Q150)</f>
        <v>23447.5</v>
      </c>
    </row>
    <row r="151" spans="1:18" s="19" customFormat="1" ht="12.75" x14ac:dyDescent="0.2">
      <c r="A151" s="5">
        <v>138</v>
      </c>
      <c r="B151" s="2" t="s">
        <v>215</v>
      </c>
      <c r="C151" s="2" t="s">
        <v>66</v>
      </c>
      <c r="D151" s="4" t="s">
        <v>126</v>
      </c>
      <c r="E151" s="4" t="s">
        <v>135</v>
      </c>
      <c r="F151" s="3" t="s">
        <v>239</v>
      </c>
      <c r="G151" s="23">
        <v>25000</v>
      </c>
      <c r="H151" s="20">
        <v>0</v>
      </c>
      <c r="I151" s="20">
        <v>75</v>
      </c>
      <c r="J151" s="20">
        <f t="shared" si="21"/>
        <v>717.5</v>
      </c>
      <c r="K151" s="20">
        <f t="shared" si="22"/>
        <v>760</v>
      </c>
      <c r="L151" s="20">
        <v>1487.06</v>
      </c>
      <c r="M151" s="20">
        <v>0</v>
      </c>
      <c r="N151" s="20">
        <v>0</v>
      </c>
      <c r="O151" s="20">
        <v>0</v>
      </c>
      <c r="P151" s="20">
        <v>0</v>
      </c>
      <c r="Q151" s="20">
        <f t="shared" si="23"/>
        <v>3039.56</v>
      </c>
      <c r="R151" s="20">
        <f t="shared" si="24"/>
        <v>21960.44</v>
      </c>
    </row>
    <row r="152" spans="1:18" s="19" customFormat="1" ht="12.75" x14ac:dyDescent="0.2">
      <c r="A152" s="5">
        <v>139</v>
      </c>
      <c r="B152" s="2" t="s">
        <v>287</v>
      </c>
      <c r="C152" s="2" t="s">
        <v>66</v>
      </c>
      <c r="D152" s="4" t="s">
        <v>126</v>
      </c>
      <c r="E152" s="4" t="s">
        <v>135</v>
      </c>
      <c r="F152" s="3" t="s">
        <v>239</v>
      </c>
      <c r="G152" s="23">
        <v>25000</v>
      </c>
      <c r="H152" s="20">
        <v>0</v>
      </c>
      <c r="I152" s="20">
        <v>75</v>
      </c>
      <c r="J152" s="20">
        <f t="shared" si="21"/>
        <v>717.5</v>
      </c>
      <c r="K152" s="20">
        <f t="shared" si="22"/>
        <v>760</v>
      </c>
      <c r="L152" s="20">
        <v>0</v>
      </c>
      <c r="M152" s="20">
        <v>0</v>
      </c>
      <c r="N152" s="20">
        <v>0</v>
      </c>
      <c r="O152" s="20">
        <v>2000</v>
      </c>
      <c r="P152" s="20">
        <v>0</v>
      </c>
      <c r="Q152" s="20">
        <f t="shared" si="23"/>
        <v>3552.5</v>
      </c>
      <c r="R152" s="20">
        <f t="shared" si="24"/>
        <v>21447.5</v>
      </c>
    </row>
    <row r="153" spans="1:18" s="19" customFormat="1" ht="12.75" x14ac:dyDescent="0.2">
      <c r="A153" s="5">
        <v>140</v>
      </c>
      <c r="B153" s="2" t="s">
        <v>116</v>
      </c>
      <c r="C153" s="2" t="s">
        <v>217</v>
      </c>
      <c r="D153" s="4" t="s">
        <v>126</v>
      </c>
      <c r="E153" s="4" t="s">
        <v>135</v>
      </c>
      <c r="F153" s="3" t="s">
        <v>240</v>
      </c>
      <c r="G153" s="23">
        <v>26000</v>
      </c>
      <c r="H153" s="20">
        <v>0</v>
      </c>
      <c r="I153" s="20">
        <v>75</v>
      </c>
      <c r="J153" s="20">
        <f t="shared" si="21"/>
        <v>746.2</v>
      </c>
      <c r="K153" s="21">
        <f t="shared" si="22"/>
        <v>790.4</v>
      </c>
      <c r="L153" s="20">
        <v>1429.89</v>
      </c>
      <c r="M153" s="20">
        <v>0</v>
      </c>
      <c r="N153" s="20">
        <v>0</v>
      </c>
      <c r="O153" s="20">
        <v>4398.41</v>
      </c>
      <c r="P153" s="20">
        <v>0</v>
      </c>
      <c r="Q153" s="20">
        <f t="shared" si="23"/>
        <v>7439.9</v>
      </c>
      <c r="R153" s="20">
        <f t="shared" si="24"/>
        <v>18560.099999999999</v>
      </c>
    </row>
    <row r="154" spans="1:18" s="19" customFormat="1" ht="12.75" x14ac:dyDescent="0.2">
      <c r="A154" s="5">
        <v>141</v>
      </c>
      <c r="B154" s="2" t="s">
        <v>159</v>
      </c>
      <c r="C154" s="2" t="s">
        <v>166</v>
      </c>
      <c r="D154" s="4" t="s">
        <v>126</v>
      </c>
      <c r="E154" s="4" t="s">
        <v>135</v>
      </c>
      <c r="F154" s="3" t="s">
        <v>239</v>
      </c>
      <c r="G154" s="23">
        <v>34000</v>
      </c>
      <c r="H154" s="20">
        <v>0</v>
      </c>
      <c r="I154" s="20">
        <v>75</v>
      </c>
      <c r="J154" s="20">
        <f t="shared" si="21"/>
        <v>975.8</v>
      </c>
      <c r="K154" s="20">
        <f t="shared" si="22"/>
        <v>1033.5999999999999</v>
      </c>
      <c r="L154" s="20">
        <v>0</v>
      </c>
      <c r="M154" s="20">
        <v>0</v>
      </c>
      <c r="N154" s="20">
        <v>0</v>
      </c>
      <c r="O154" s="20">
        <v>3000</v>
      </c>
      <c r="P154" s="20">
        <v>0</v>
      </c>
      <c r="Q154" s="20">
        <f t="shared" si="23"/>
        <v>5084.3999999999996</v>
      </c>
      <c r="R154" s="20">
        <f t="shared" si="24"/>
        <v>28915.599999999999</v>
      </c>
    </row>
    <row r="155" spans="1:18" s="19" customFormat="1" ht="12.75" x14ac:dyDescent="0.2">
      <c r="A155" s="5">
        <v>142</v>
      </c>
      <c r="B155" s="2" t="s">
        <v>198</v>
      </c>
      <c r="C155" s="2" t="s">
        <v>38</v>
      </c>
      <c r="D155" s="4" t="s">
        <v>126</v>
      </c>
      <c r="E155" s="4" t="s">
        <v>135</v>
      </c>
      <c r="F155" s="3" t="s">
        <v>240</v>
      </c>
      <c r="G155" s="23">
        <v>25000</v>
      </c>
      <c r="H155" s="20">
        <v>0</v>
      </c>
      <c r="I155" s="20">
        <v>75</v>
      </c>
      <c r="J155" s="20">
        <f t="shared" si="21"/>
        <v>717.5</v>
      </c>
      <c r="K155" s="20">
        <f t="shared" si="22"/>
        <v>760</v>
      </c>
      <c r="L155" s="20">
        <v>0</v>
      </c>
      <c r="M155" s="20">
        <v>1190.1199999999999</v>
      </c>
      <c r="N155" s="20">
        <v>0</v>
      </c>
      <c r="O155" s="20">
        <v>8208.7999999999993</v>
      </c>
      <c r="P155" s="20">
        <v>0</v>
      </c>
      <c r="Q155" s="20">
        <f t="shared" si="23"/>
        <v>10951.419999999998</v>
      </c>
      <c r="R155" s="20">
        <f t="shared" si="24"/>
        <v>14048.580000000002</v>
      </c>
    </row>
    <row r="156" spans="1:18" s="19" customFormat="1" ht="12.75" x14ac:dyDescent="0.2">
      <c r="A156" s="5">
        <v>143</v>
      </c>
      <c r="B156" s="2" t="s">
        <v>11</v>
      </c>
      <c r="C156" s="2" t="s">
        <v>241</v>
      </c>
      <c r="D156" s="4" t="s">
        <v>125</v>
      </c>
      <c r="E156" s="4" t="s">
        <v>134</v>
      </c>
      <c r="F156" s="3" t="s">
        <v>240</v>
      </c>
      <c r="G156" s="20">
        <v>85000</v>
      </c>
      <c r="H156" s="20">
        <v>8577.06</v>
      </c>
      <c r="I156" s="20">
        <v>75</v>
      </c>
      <c r="J156" s="20">
        <f t="shared" si="21"/>
        <v>2439.5</v>
      </c>
      <c r="K156" s="21">
        <f t="shared" si="22"/>
        <v>2584</v>
      </c>
      <c r="L156" s="20">
        <v>4982.2</v>
      </c>
      <c r="M156" s="20">
        <v>0</v>
      </c>
      <c r="N156" s="20">
        <v>0</v>
      </c>
      <c r="O156" s="20">
        <v>12295.99</v>
      </c>
      <c r="P156" s="20">
        <v>0</v>
      </c>
      <c r="Q156" s="20">
        <f t="shared" si="23"/>
        <v>30953.75</v>
      </c>
      <c r="R156" s="20">
        <f t="shared" si="24"/>
        <v>54046.25</v>
      </c>
    </row>
    <row r="157" spans="1:18" s="19" customFormat="1" ht="12.75" x14ac:dyDescent="0.2">
      <c r="A157" s="5">
        <v>144</v>
      </c>
      <c r="B157" s="2" t="s">
        <v>76</v>
      </c>
      <c r="C157" s="2" t="s">
        <v>278</v>
      </c>
      <c r="D157" s="4" t="s">
        <v>125</v>
      </c>
      <c r="E157" s="4" t="s">
        <v>134</v>
      </c>
      <c r="F157" s="3" t="s">
        <v>240</v>
      </c>
      <c r="G157" s="20">
        <v>75000</v>
      </c>
      <c r="H157" s="20">
        <v>6309.35</v>
      </c>
      <c r="I157" s="20">
        <v>75</v>
      </c>
      <c r="J157" s="20">
        <f t="shared" si="21"/>
        <v>2152.5</v>
      </c>
      <c r="K157" s="21">
        <f t="shared" si="22"/>
        <v>2280</v>
      </c>
      <c r="L157" s="20">
        <v>922.27</v>
      </c>
      <c r="M157" s="20">
        <v>0</v>
      </c>
      <c r="N157" s="20">
        <v>0</v>
      </c>
      <c r="O157" s="20">
        <v>6990.89</v>
      </c>
      <c r="P157" s="20">
        <v>0</v>
      </c>
      <c r="Q157" s="20">
        <f t="shared" si="23"/>
        <v>18730.010000000002</v>
      </c>
      <c r="R157" s="20">
        <f t="shared" si="24"/>
        <v>56269.99</v>
      </c>
    </row>
    <row r="159" spans="1:18" ht="15.75" thickBot="1" x14ac:dyDescent="0.3"/>
    <row r="160" spans="1:18" ht="22.5" x14ac:dyDescent="0.3">
      <c r="A160" s="39" t="s">
        <v>0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1"/>
    </row>
    <row r="161" spans="1:19" ht="20.25" x14ac:dyDescent="0.3">
      <c r="A161" s="42" t="s">
        <v>1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4"/>
    </row>
    <row r="162" spans="1:19" ht="18.75" x14ac:dyDescent="0.3">
      <c r="A162" s="45" t="s">
        <v>2</v>
      </c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7"/>
    </row>
    <row r="163" spans="1:19" ht="19.5" thickBot="1" x14ac:dyDescent="0.35">
      <c r="A163" s="36" t="str">
        <f>+A84</f>
        <v>NOVIEMBRE 2021</v>
      </c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8"/>
    </row>
    <row r="164" spans="1:19" s="18" customFormat="1" ht="22.5" thickBot="1" x14ac:dyDescent="0.25">
      <c r="A164" s="11" t="s">
        <v>83</v>
      </c>
      <c r="B164" s="12" t="s">
        <v>3</v>
      </c>
      <c r="C164" s="12" t="s">
        <v>4</v>
      </c>
      <c r="D164" s="11" t="s">
        <v>99</v>
      </c>
      <c r="E164" s="13" t="s">
        <v>100</v>
      </c>
      <c r="F164" s="14" t="s">
        <v>238</v>
      </c>
      <c r="G164" s="15" t="s">
        <v>225</v>
      </c>
      <c r="H164" s="15" t="s">
        <v>226</v>
      </c>
      <c r="I164" s="15" t="s">
        <v>227</v>
      </c>
      <c r="J164" s="15" t="s">
        <v>228</v>
      </c>
      <c r="K164" s="15" t="s">
        <v>229</v>
      </c>
      <c r="L164" s="15" t="s">
        <v>230</v>
      </c>
      <c r="M164" s="15" t="s">
        <v>231</v>
      </c>
      <c r="N164" s="28" t="s">
        <v>232</v>
      </c>
      <c r="O164" s="16" t="s">
        <v>233</v>
      </c>
      <c r="P164" s="15" t="s">
        <v>234</v>
      </c>
      <c r="Q164" s="15" t="s">
        <v>236</v>
      </c>
      <c r="R164" s="15" t="s">
        <v>235</v>
      </c>
    </row>
    <row r="165" spans="1:19" s="19" customFormat="1" ht="12.75" x14ac:dyDescent="0.2">
      <c r="A165" s="5">
        <v>145</v>
      </c>
      <c r="B165" s="2" t="s">
        <v>282</v>
      </c>
      <c r="C165" s="2" t="s">
        <v>300</v>
      </c>
      <c r="D165" s="4" t="s">
        <v>126</v>
      </c>
      <c r="E165" s="4" t="s">
        <v>110</v>
      </c>
      <c r="F165" s="3" t="s">
        <v>240</v>
      </c>
      <c r="G165" s="23">
        <v>90000</v>
      </c>
      <c r="H165" s="20">
        <v>9753.19</v>
      </c>
      <c r="I165" s="20">
        <v>75</v>
      </c>
      <c r="J165" s="20">
        <f>+G165*2.87%</f>
        <v>2583</v>
      </c>
      <c r="K165" s="20">
        <f>+G165*3.04%</f>
        <v>2736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f>+H165+I165+J165+K165+L165+M165+N165+O165</f>
        <v>15147.19</v>
      </c>
      <c r="R165" s="20">
        <f>SUM(G165+P165-Q165)</f>
        <v>74852.81</v>
      </c>
    </row>
    <row r="166" spans="1:19" s="19" customFormat="1" ht="12.75" x14ac:dyDescent="0.2">
      <c r="A166" s="5">
        <v>146</v>
      </c>
      <c r="B166" s="2" t="s">
        <v>35</v>
      </c>
      <c r="C166" s="2" t="s">
        <v>36</v>
      </c>
      <c r="D166" s="4" t="s">
        <v>125</v>
      </c>
      <c r="E166" s="4" t="s">
        <v>110</v>
      </c>
      <c r="F166" s="3" t="s">
        <v>239</v>
      </c>
      <c r="G166" s="20">
        <v>47000</v>
      </c>
      <c r="H166" s="20">
        <v>1430.6</v>
      </c>
      <c r="I166" s="20">
        <v>95</v>
      </c>
      <c r="J166" s="20">
        <f t="shared" ref="J166:J182" si="25">+G166*2.87%</f>
        <v>1348.9</v>
      </c>
      <c r="K166" s="21">
        <f t="shared" ref="K166:K182" si="26">+G166*3.04%</f>
        <v>1428.8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20">
        <f t="shared" ref="Q166:Q182" si="27">+H166+I166+J166+K166+L166+M166+N166+O166</f>
        <v>4303.3</v>
      </c>
      <c r="R166" s="20">
        <f t="shared" ref="R166:R182" si="28">SUM(G166+P166-Q166)</f>
        <v>42696.7</v>
      </c>
    </row>
    <row r="167" spans="1:19" s="19" customFormat="1" ht="12.75" x14ac:dyDescent="0.2">
      <c r="A167" s="5">
        <v>147</v>
      </c>
      <c r="B167" s="2" t="s">
        <v>131</v>
      </c>
      <c r="C167" s="2" t="s">
        <v>67</v>
      </c>
      <c r="D167" s="4" t="s">
        <v>126</v>
      </c>
      <c r="E167" s="4" t="s">
        <v>110</v>
      </c>
      <c r="F167" s="3" t="s">
        <v>239</v>
      </c>
      <c r="G167" s="20">
        <v>40000</v>
      </c>
      <c r="H167" s="20">
        <v>442.65</v>
      </c>
      <c r="I167" s="20">
        <v>75</v>
      </c>
      <c r="J167" s="20">
        <f t="shared" si="25"/>
        <v>1148</v>
      </c>
      <c r="K167" s="21">
        <f t="shared" si="26"/>
        <v>1216</v>
      </c>
      <c r="L167" s="20">
        <v>0</v>
      </c>
      <c r="M167" s="20">
        <v>0</v>
      </c>
      <c r="N167" s="20">
        <v>0</v>
      </c>
      <c r="O167" s="20">
        <v>1000</v>
      </c>
      <c r="P167" s="20">
        <v>0</v>
      </c>
      <c r="Q167" s="20">
        <f t="shared" si="27"/>
        <v>3881.65</v>
      </c>
      <c r="R167" s="20">
        <f t="shared" si="28"/>
        <v>36118.35</v>
      </c>
    </row>
    <row r="168" spans="1:19" s="19" customFormat="1" ht="12.75" x14ac:dyDescent="0.2">
      <c r="A168" s="5">
        <v>148</v>
      </c>
      <c r="B168" s="2" t="s">
        <v>181</v>
      </c>
      <c r="C168" s="2" t="s">
        <v>163</v>
      </c>
      <c r="D168" s="4" t="s">
        <v>126</v>
      </c>
      <c r="E168" s="4" t="s">
        <v>110</v>
      </c>
      <c r="F168" s="3" t="s">
        <v>239</v>
      </c>
      <c r="G168" s="23">
        <v>34000</v>
      </c>
      <c r="H168" s="20">
        <v>0</v>
      </c>
      <c r="I168" s="20">
        <v>75</v>
      </c>
      <c r="J168" s="20">
        <f t="shared" si="25"/>
        <v>975.8</v>
      </c>
      <c r="K168" s="20">
        <f t="shared" si="26"/>
        <v>1033.5999999999999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f t="shared" si="27"/>
        <v>2084.3999999999996</v>
      </c>
      <c r="R168" s="20">
        <f t="shared" si="28"/>
        <v>31915.599999999999</v>
      </c>
    </row>
    <row r="169" spans="1:19" s="19" customFormat="1" ht="12.75" x14ac:dyDescent="0.2">
      <c r="A169" s="5">
        <v>149</v>
      </c>
      <c r="B169" s="2" t="s">
        <v>43</v>
      </c>
      <c r="C169" s="2" t="s">
        <v>10</v>
      </c>
      <c r="D169" s="4" t="s">
        <v>125</v>
      </c>
      <c r="E169" s="4" t="s">
        <v>110</v>
      </c>
      <c r="F169" s="3" t="s">
        <v>240</v>
      </c>
      <c r="G169" s="20">
        <v>40000</v>
      </c>
      <c r="H169" s="20">
        <v>442.65</v>
      </c>
      <c r="I169" s="20">
        <v>75</v>
      </c>
      <c r="J169" s="20">
        <f t="shared" si="25"/>
        <v>1148</v>
      </c>
      <c r="K169" s="21">
        <f t="shared" si="26"/>
        <v>1216</v>
      </c>
      <c r="L169" s="20">
        <v>1787.36</v>
      </c>
      <c r="M169" s="20">
        <v>0</v>
      </c>
      <c r="N169" s="20">
        <v>0</v>
      </c>
      <c r="O169" s="20">
        <v>6719.78</v>
      </c>
      <c r="P169" s="20">
        <v>0</v>
      </c>
      <c r="Q169" s="20">
        <f t="shared" si="27"/>
        <v>11388.79</v>
      </c>
      <c r="R169" s="20">
        <f t="shared" si="28"/>
        <v>28611.21</v>
      </c>
    </row>
    <row r="170" spans="1:19" s="19" customFormat="1" ht="12.75" x14ac:dyDescent="0.2">
      <c r="A170" s="5">
        <v>150</v>
      </c>
      <c r="B170" s="2" t="s">
        <v>16</v>
      </c>
      <c r="C170" s="2" t="s">
        <v>53</v>
      </c>
      <c r="D170" s="4" t="s">
        <v>126</v>
      </c>
      <c r="E170" s="4" t="s">
        <v>110</v>
      </c>
      <c r="F170" s="3" t="s">
        <v>239</v>
      </c>
      <c r="G170" s="20">
        <v>25000</v>
      </c>
      <c r="H170" s="20">
        <v>0</v>
      </c>
      <c r="I170" s="20">
        <v>75</v>
      </c>
      <c r="J170" s="20">
        <f t="shared" si="25"/>
        <v>717.5</v>
      </c>
      <c r="K170" s="21">
        <f t="shared" si="26"/>
        <v>760</v>
      </c>
      <c r="L170" s="20">
        <v>0</v>
      </c>
      <c r="M170" s="20">
        <v>0</v>
      </c>
      <c r="N170" s="20">
        <v>0</v>
      </c>
      <c r="O170" s="20">
        <v>1000</v>
      </c>
      <c r="P170" s="20">
        <v>0</v>
      </c>
      <c r="Q170" s="20">
        <f t="shared" si="27"/>
        <v>2552.5</v>
      </c>
      <c r="R170" s="20">
        <f t="shared" si="28"/>
        <v>22447.5</v>
      </c>
    </row>
    <row r="171" spans="1:19" s="19" customFormat="1" ht="12.75" x14ac:dyDescent="0.2">
      <c r="A171" s="5">
        <v>151</v>
      </c>
      <c r="B171" s="2" t="s">
        <v>152</v>
      </c>
      <c r="C171" s="2" t="s">
        <v>173</v>
      </c>
      <c r="D171" s="4" t="s">
        <v>126</v>
      </c>
      <c r="E171" s="4" t="s">
        <v>105</v>
      </c>
      <c r="F171" s="3" t="s">
        <v>240</v>
      </c>
      <c r="G171" s="23">
        <v>80000</v>
      </c>
      <c r="H171" s="20">
        <v>7400.94</v>
      </c>
      <c r="I171" s="20">
        <v>75</v>
      </c>
      <c r="J171" s="20">
        <f t="shared" si="25"/>
        <v>2296</v>
      </c>
      <c r="K171" s="20">
        <f t="shared" si="26"/>
        <v>2432</v>
      </c>
      <c r="L171" s="20">
        <v>0</v>
      </c>
      <c r="M171" s="20">
        <v>0</v>
      </c>
      <c r="N171" s="20">
        <v>0</v>
      </c>
      <c r="O171" s="20">
        <v>15237.48</v>
      </c>
      <c r="P171" s="20">
        <v>0</v>
      </c>
      <c r="Q171" s="20">
        <f t="shared" si="27"/>
        <v>27441.42</v>
      </c>
      <c r="R171" s="20">
        <f t="shared" si="28"/>
        <v>52558.58</v>
      </c>
    </row>
    <row r="172" spans="1:19" s="18" customFormat="1" ht="12.75" x14ac:dyDescent="0.2">
      <c r="A172" s="5">
        <v>152</v>
      </c>
      <c r="B172" s="2" t="s">
        <v>52</v>
      </c>
      <c r="C172" s="2" t="s">
        <v>24</v>
      </c>
      <c r="D172" s="4" t="s">
        <v>126</v>
      </c>
      <c r="E172" s="4" t="s">
        <v>105</v>
      </c>
      <c r="F172" s="3" t="s">
        <v>239</v>
      </c>
      <c r="G172" s="20">
        <v>40000</v>
      </c>
      <c r="H172" s="20">
        <v>442.65</v>
      </c>
      <c r="I172" s="20">
        <v>95</v>
      </c>
      <c r="J172" s="20">
        <f t="shared" si="25"/>
        <v>1148</v>
      </c>
      <c r="K172" s="21">
        <f t="shared" si="26"/>
        <v>1216</v>
      </c>
      <c r="L172" s="20">
        <v>2616.65</v>
      </c>
      <c r="M172" s="20">
        <v>0</v>
      </c>
      <c r="N172" s="20">
        <v>0</v>
      </c>
      <c r="O172" s="20">
        <v>0</v>
      </c>
      <c r="P172" s="20">
        <v>0</v>
      </c>
      <c r="Q172" s="20">
        <f t="shared" si="27"/>
        <v>5518.3</v>
      </c>
      <c r="R172" s="20">
        <f t="shared" si="28"/>
        <v>34481.699999999997</v>
      </c>
      <c r="S172" s="19"/>
    </row>
    <row r="173" spans="1:19" s="18" customFormat="1" ht="12.75" x14ac:dyDescent="0.2">
      <c r="A173" s="5">
        <v>153</v>
      </c>
      <c r="B173" s="2" t="s">
        <v>54</v>
      </c>
      <c r="C173" s="2" t="s">
        <v>24</v>
      </c>
      <c r="D173" s="4" t="s">
        <v>126</v>
      </c>
      <c r="E173" s="4" t="s">
        <v>105</v>
      </c>
      <c r="F173" s="3" t="s">
        <v>239</v>
      </c>
      <c r="G173" s="20">
        <v>40000</v>
      </c>
      <c r="H173" s="20">
        <v>264.13</v>
      </c>
      <c r="I173" s="20">
        <v>75</v>
      </c>
      <c r="J173" s="20">
        <f t="shared" si="25"/>
        <v>1148</v>
      </c>
      <c r="K173" s="21">
        <f t="shared" si="26"/>
        <v>1216</v>
      </c>
      <c r="L173" s="20">
        <v>0</v>
      </c>
      <c r="M173" s="22">
        <v>1190.1199999999999</v>
      </c>
      <c r="N173" s="20">
        <v>4066.91</v>
      </c>
      <c r="O173" s="20">
        <v>12700.13</v>
      </c>
      <c r="P173" s="20">
        <v>0</v>
      </c>
      <c r="Q173" s="20">
        <f t="shared" si="27"/>
        <v>20660.29</v>
      </c>
      <c r="R173" s="20">
        <f t="shared" si="28"/>
        <v>19339.71</v>
      </c>
      <c r="S173" s="19"/>
    </row>
    <row r="174" spans="1:19" s="18" customFormat="1" ht="12.75" x14ac:dyDescent="0.2">
      <c r="A174" s="5">
        <v>154</v>
      </c>
      <c r="B174" s="2" t="s">
        <v>146</v>
      </c>
      <c r="C174" s="2" t="s">
        <v>53</v>
      </c>
      <c r="D174" s="4" t="s">
        <v>126</v>
      </c>
      <c r="E174" s="4" t="s">
        <v>105</v>
      </c>
      <c r="F174" s="3" t="s">
        <v>239</v>
      </c>
      <c r="G174" s="23">
        <v>30000</v>
      </c>
      <c r="H174" s="20">
        <v>0</v>
      </c>
      <c r="I174" s="20">
        <v>75</v>
      </c>
      <c r="J174" s="20">
        <f t="shared" si="25"/>
        <v>861</v>
      </c>
      <c r="K174" s="20">
        <f t="shared" si="26"/>
        <v>912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f t="shared" si="27"/>
        <v>1848</v>
      </c>
      <c r="R174" s="20">
        <f t="shared" si="28"/>
        <v>28152</v>
      </c>
      <c r="S174" s="19"/>
    </row>
    <row r="175" spans="1:19" s="18" customFormat="1" ht="12.75" x14ac:dyDescent="0.2">
      <c r="A175" s="5">
        <v>155</v>
      </c>
      <c r="B175" s="2" t="s">
        <v>12</v>
      </c>
      <c r="C175" s="2" t="s">
        <v>13</v>
      </c>
      <c r="D175" s="4" t="s">
        <v>126</v>
      </c>
      <c r="E175" s="4" t="s">
        <v>105</v>
      </c>
      <c r="F175" s="3" t="s">
        <v>239</v>
      </c>
      <c r="G175" s="20">
        <v>30070.91</v>
      </c>
      <c r="H175" s="20">
        <v>0</v>
      </c>
      <c r="I175" s="20">
        <v>115</v>
      </c>
      <c r="J175" s="20">
        <f t="shared" si="25"/>
        <v>863.03511700000001</v>
      </c>
      <c r="K175" s="21">
        <f t="shared" si="26"/>
        <v>914.155664</v>
      </c>
      <c r="L175" s="20">
        <v>1129.5899999999999</v>
      </c>
      <c r="M175" s="20">
        <v>0</v>
      </c>
      <c r="N175" s="20">
        <v>4356.33</v>
      </c>
      <c r="O175" s="20">
        <v>8230.48</v>
      </c>
      <c r="P175" s="20">
        <v>0</v>
      </c>
      <c r="Q175" s="20">
        <f t="shared" si="27"/>
        <v>15608.590780999999</v>
      </c>
      <c r="R175" s="20">
        <f t="shared" si="28"/>
        <v>14462.319219000001</v>
      </c>
      <c r="S175" s="19"/>
    </row>
    <row r="176" spans="1:19" s="18" customFormat="1" ht="12.75" x14ac:dyDescent="0.2">
      <c r="A176" s="5">
        <v>156</v>
      </c>
      <c r="B176" s="2" t="s">
        <v>211</v>
      </c>
      <c r="C176" s="2" t="s">
        <v>13</v>
      </c>
      <c r="D176" s="4" t="s">
        <v>126</v>
      </c>
      <c r="E176" s="4" t="s">
        <v>105</v>
      </c>
      <c r="F176" s="3" t="s">
        <v>239</v>
      </c>
      <c r="G176" s="20">
        <v>30000</v>
      </c>
      <c r="H176" s="20">
        <v>0</v>
      </c>
      <c r="I176" s="20">
        <v>75</v>
      </c>
      <c r="J176" s="20">
        <f t="shared" si="25"/>
        <v>861</v>
      </c>
      <c r="K176" s="21">
        <f t="shared" si="26"/>
        <v>912</v>
      </c>
      <c r="L176" s="20">
        <v>2259.1799999999998</v>
      </c>
      <c r="M176" s="20">
        <v>0</v>
      </c>
      <c r="N176" s="20">
        <v>3389.01</v>
      </c>
      <c r="O176" s="20">
        <v>11330.65</v>
      </c>
      <c r="P176" s="20">
        <v>0</v>
      </c>
      <c r="Q176" s="20">
        <f t="shared" si="27"/>
        <v>18826.84</v>
      </c>
      <c r="R176" s="20">
        <f t="shared" si="28"/>
        <v>11173.16</v>
      </c>
      <c r="S176" s="19"/>
    </row>
    <row r="177" spans="1:19" s="18" customFormat="1" ht="12.75" x14ac:dyDescent="0.2">
      <c r="A177" s="5">
        <v>157</v>
      </c>
      <c r="B177" s="2" t="s">
        <v>49</v>
      </c>
      <c r="C177" s="2" t="s">
        <v>249</v>
      </c>
      <c r="D177" s="4" t="s">
        <v>125</v>
      </c>
      <c r="E177" s="4" t="s">
        <v>109</v>
      </c>
      <c r="F177" s="3" t="s">
        <v>239</v>
      </c>
      <c r="G177" s="20">
        <v>90000</v>
      </c>
      <c r="H177" s="20">
        <v>9455.66</v>
      </c>
      <c r="I177" s="20">
        <v>75</v>
      </c>
      <c r="J177" s="20">
        <f t="shared" si="25"/>
        <v>2583</v>
      </c>
      <c r="K177" s="21">
        <f t="shared" si="26"/>
        <v>2736</v>
      </c>
      <c r="L177" s="20">
        <v>922.27</v>
      </c>
      <c r="M177" s="22">
        <v>1190.1199999999999</v>
      </c>
      <c r="N177" s="20">
        <v>0</v>
      </c>
      <c r="O177" s="20">
        <v>0</v>
      </c>
      <c r="P177" s="20">
        <v>0</v>
      </c>
      <c r="Q177" s="20">
        <f t="shared" si="27"/>
        <v>16962.05</v>
      </c>
      <c r="R177" s="20">
        <f t="shared" si="28"/>
        <v>73037.95</v>
      </c>
      <c r="S177" s="19"/>
    </row>
    <row r="178" spans="1:19" s="18" customFormat="1" ht="12.75" x14ac:dyDescent="0.2">
      <c r="A178" s="5">
        <v>158</v>
      </c>
      <c r="B178" s="2" t="s">
        <v>144</v>
      </c>
      <c r="C178" s="2" t="s">
        <v>81</v>
      </c>
      <c r="D178" s="4" t="s">
        <v>126</v>
      </c>
      <c r="E178" s="4" t="s">
        <v>109</v>
      </c>
      <c r="F178" s="3" t="s">
        <v>240</v>
      </c>
      <c r="G178" s="23">
        <v>55000</v>
      </c>
      <c r="H178" s="20">
        <v>2559.6799999999998</v>
      </c>
      <c r="I178" s="20">
        <v>75</v>
      </c>
      <c r="J178" s="20">
        <f t="shared" si="25"/>
        <v>1578.5</v>
      </c>
      <c r="K178" s="20">
        <f t="shared" si="26"/>
        <v>1672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f t="shared" si="27"/>
        <v>5885.18</v>
      </c>
      <c r="R178" s="20">
        <f t="shared" si="28"/>
        <v>49114.82</v>
      </c>
      <c r="S178" s="19"/>
    </row>
    <row r="179" spans="1:19" s="18" customFormat="1" ht="12.75" x14ac:dyDescent="0.2">
      <c r="A179" s="5">
        <v>159</v>
      </c>
      <c r="B179" s="2" t="s">
        <v>41</v>
      </c>
      <c r="C179" s="2" t="s">
        <v>247</v>
      </c>
      <c r="D179" s="4" t="s">
        <v>125</v>
      </c>
      <c r="E179" s="4" t="s">
        <v>170</v>
      </c>
      <c r="F179" s="3" t="s">
        <v>239</v>
      </c>
      <c r="G179" s="20">
        <v>90000</v>
      </c>
      <c r="H179" s="20">
        <v>9455.66</v>
      </c>
      <c r="I179" s="20">
        <v>155</v>
      </c>
      <c r="J179" s="20">
        <f t="shared" si="25"/>
        <v>2583</v>
      </c>
      <c r="K179" s="21">
        <f t="shared" si="26"/>
        <v>2736</v>
      </c>
      <c r="L179" s="20">
        <v>3331.6</v>
      </c>
      <c r="M179" s="22">
        <v>1190.1199999999999</v>
      </c>
      <c r="N179" s="20">
        <v>0</v>
      </c>
      <c r="O179" s="20">
        <v>6000</v>
      </c>
      <c r="P179" s="20">
        <v>0</v>
      </c>
      <c r="Q179" s="20">
        <f t="shared" si="27"/>
        <v>25451.379999999997</v>
      </c>
      <c r="R179" s="20">
        <f t="shared" si="28"/>
        <v>64548.62</v>
      </c>
      <c r="S179" s="19"/>
    </row>
    <row r="180" spans="1:19" s="18" customFormat="1" ht="12.75" x14ac:dyDescent="0.2">
      <c r="A180" s="5">
        <v>160</v>
      </c>
      <c r="B180" s="2" t="s">
        <v>119</v>
      </c>
      <c r="C180" s="2" t="s">
        <v>277</v>
      </c>
      <c r="D180" s="4" t="s">
        <v>126</v>
      </c>
      <c r="E180" s="4" t="s">
        <v>170</v>
      </c>
      <c r="F180" s="3" t="s">
        <v>239</v>
      </c>
      <c r="G180" s="23">
        <v>60000</v>
      </c>
      <c r="H180" s="20">
        <v>3486.65</v>
      </c>
      <c r="I180" s="20">
        <v>75</v>
      </c>
      <c r="J180" s="20">
        <f t="shared" si="25"/>
        <v>1722</v>
      </c>
      <c r="K180" s="21">
        <f t="shared" si="26"/>
        <v>1824</v>
      </c>
      <c r="L180" s="20">
        <v>357.47</v>
      </c>
      <c r="M180" s="20">
        <v>0</v>
      </c>
      <c r="N180" s="20">
        <v>0</v>
      </c>
      <c r="O180" s="20">
        <v>0</v>
      </c>
      <c r="P180" s="20">
        <v>0</v>
      </c>
      <c r="Q180" s="20">
        <f t="shared" si="27"/>
        <v>7465.12</v>
      </c>
      <c r="R180" s="20">
        <f t="shared" si="28"/>
        <v>52534.879999999997</v>
      </c>
      <c r="S180" s="19"/>
    </row>
    <row r="181" spans="1:19" s="19" customFormat="1" ht="12.75" x14ac:dyDescent="0.2">
      <c r="A181" s="5">
        <v>161</v>
      </c>
      <c r="B181" s="2" t="s">
        <v>183</v>
      </c>
      <c r="C181" s="2" t="s">
        <v>267</v>
      </c>
      <c r="D181" s="4" t="s">
        <v>126</v>
      </c>
      <c r="E181" s="4" t="s">
        <v>193</v>
      </c>
      <c r="F181" s="3" t="s">
        <v>240</v>
      </c>
      <c r="G181" s="23">
        <v>75000</v>
      </c>
      <c r="H181" s="20">
        <v>6309.35</v>
      </c>
      <c r="I181" s="20">
        <v>75</v>
      </c>
      <c r="J181" s="20">
        <f t="shared" si="25"/>
        <v>2152.5</v>
      </c>
      <c r="K181" s="20">
        <f t="shared" si="26"/>
        <v>2280</v>
      </c>
      <c r="L181" s="20">
        <v>0</v>
      </c>
      <c r="M181" s="20">
        <v>0</v>
      </c>
      <c r="N181" s="20">
        <v>0</v>
      </c>
      <c r="O181" s="20">
        <v>5000</v>
      </c>
      <c r="P181" s="20">
        <v>0</v>
      </c>
      <c r="Q181" s="20">
        <f t="shared" si="27"/>
        <v>15816.85</v>
      </c>
      <c r="R181" s="20">
        <f t="shared" si="28"/>
        <v>59183.15</v>
      </c>
    </row>
    <row r="182" spans="1:19" s="19" customFormat="1" ht="12.75" x14ac:dyDescent="0.2">
      <c r="A182" s="5">
        <v>162</v>
      </c>
      <c r="B182" s="2" t="s">
        <v>32</v>
      </c>
      <c r="C182" s="2" t="s">
        <v>304</v>
      </c>
      <c r="D182" s="4" t="s">
        <v>125</v>
      </c>
      <c r="E182" s="4" t="s">
        <v>193</v>
      </c>
      <c r="F182" s="3" t="s">
        <v>240</v>
      </c>
      <c r="G182" s="20">
        <v>47000</v>
      </c>
      <c r="H182" s="20">
        <v>1430.6</v>
      </c>
      <c r="I182" s="20">
        <v>75</v>
      </c>
      <c r="J182" s="20">
        <f t="shared" si="25"/>
        <v>1348.9</v>
      </c>
      <c r="K182" s="21">
        <f t="shared" si="26"/>
        <v>1428.8</v>
      </c>
      <c r="L182" s="20">
        <v>3896.39</v>
      </c>
      <c r="M182" s="20">
        <v>0</v>
      </c>
      <c r="N182" s="20">
        <v>0</v>
      </c>
      <c r="O182" s="20">
        <v>14356.85</v>
      </c>
      <c r="P182" s="20">
        <v>0</v>
      </c>
      <c r="Q182" s="20">
        <f t="shared" si="27"/>
        <v>22536.54</v>
      </c>
      <c r="R182" s="20">
        <f t="shared" si="28"/>
        <v>24463.46</v>
      </c>
    </row>
    <row r="183" spans="1:19" x14ac:dyDescent="0.25">
      <c r="A183" s="29" t="s">
        <v>274</v>
      </c>
    </row>
    <row r="184" spans="1:19" x14ac:dyDescent="0.25">
      <c r="A184" s="29" t="s">
        <v>309</v>
      </c>
    </row>
    <row r="185" spans="1:19" x14ac:dyDescent="0.25">
      <c r="A185" s="29" t="s">
        <v>310</v>
      </c>
    </row>
    <row r="186" spans="1:19" x14ac:dyDescent="0.25">
      <c r="A186" s="30"/>
    </row>
    <row r="187" spans="1:19" x14ac:dyDescent="0.25">
      <c r="C187" s="31" t="s">
        <v>269</v>
      </c>
      <c r="D187" s="7"/>
      <c r="F187" s="6"/>
      <c r="J187" s="6"/>
      <c r="K187" s="32" t="s">
        <v>270</v>
      </c>
    </row>
    <row r="190" spans="1:19" x14ac:dyDescent="0.25"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9" x14ac:dyDescent="0.25">
      <c r="G191" s="7"/>
      <c r="H191" s="7"/>
      <c r="I191" s="7"/>
      <c r="L191" s="7"/>
      <c r="M191" s="7"/>
      <c r="N191" s="7"/>
      <c r="O191" s="7"/>
      <c r="P191" s="7"/>
      <c r="Q191" s="7"/>
      <c r="R191" s="7"/>
    </row>
    <row r="192" spans="1:19" x14ac:dyDescent="0.25"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8" spans="7:18" x14ac:dyDescent="0.25">
      <c r="G198" s="7"/>
      <c r="H198" s="7"/>
      <c r="I198" s="7"/>
      <c r="L198" s="7"/>
      <c r="M198" s="7"/>
      <c r="N198" s="7"/>
      <c r="O198" s="7"/>
      <c r="P198" s="7"/>
      <c r="Q198" s="7"/>
      <c r="R198" s="7"/>
    </row>
    <row r="199" spans="7:18" x14ac:dyDescent="0.25">
      <c r="G199" s="7"/>
      <c r="H199" s="7"/>
      <c r="I199" s="7"/>
      <c r="L199" s="7"/>
      <c r="M199" s="7"/>
      <c r="N199" s="7"/>
      <c r="O199" s="7"/>
      <c r="P199" s="7"/>
      <c r="Q199" s="7"/>
      <c r="R199" s="7"/>
    </row>
  </sheetData>
  <mergeCells count="13">
    <mergeCell ref="A5:R5"/>
    <mergeCell ref="A1:K1"/>
    <mergeCell ref="A2:R2"/>
    <mergeCell ref="A3:R3"/>
    <mergeCell ref="A4:R4"/>
    <mergeCell ref="A163:R163"/>
    <mergeCell ref="A81:R81"/>
    <mergeCell ref="A82:R82"/>
    <mergeCell ref="A83:R83"/>
    <mergeCell ref="A84:R84"/>
    <mergeCell ref="A160:R160"/>
    <mergeCell ref="A161:R161"/>
    <mergeCell ref="A162:R162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ignoredErrors>
    <ignoredError sqref="K13:K7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472CA-DA0D-4256-B305-76D305A66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2021-12-14T18:36:50Z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